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5"/>
  </bookViews>
  <sheets>
    <sheet name="COVER 1" sheetId="1" r:id="rId1"/>
    <sheet name="COVER 2" sheetId="2" r:id="rId2"/>
    <sheet name="Income Statmt" sheetId="3" r:id="rId3"/>
    <sheet name="Balance Sheet" sheetId="4" r:id="rId4"/>
    <sheet name="Equity" sheetId="5" r:id="rId5"/>
    <sheet name="Cashflows" sheetId="6" r:id="rId6"/>
  </sheets>
  <definedNames>
    <definedName name="_xlnm.Print_Area" localSheetId="5">'Cashflows'!$A$1:$J$60</definedName>
    <definedName name="_xlnm.Print_Titles" localSheetId="5">'Cashflows'!$1:$7</definedName>
  </definedNames>
  <calcPr fullCalcOnLoad="1"/>
</workbook>
</file>

<file path=xl/sharedStrings.xml><?xml version="1.0" encoding="utf-8"?>
<sst xmlns="http://schemas.openxmlformats.org/spreadsheetml/2006/main" count="230" uniqueCount="185">
  <si>
    <t>SAPURA INDUSTRIAL BERHAD (17547-W)</t>
  </si>
  <si>
    <t>RM'000</t>
  </si>
  <si>
    <t>31.01.2006</t>
  </si>
  <si>
    <t>Note</t>
  </si>
  <si>
    <t>Revenue</t>
  </si>
  <si>
    <t>A8</t>
  </si>
  <si>
    <t>B5</t>
  </si>
  <si>
    <t>Minority interest</t>
  </si>
  <si>
    <t>Unaudited</t>
  </si>
  <si>
    <t>Audited</t>
  </si>
  <si>
    <t>NOTE</t>
  </si>
  <si>
    <t>Property, plant and equipment</t>
  </si>
  <si>
    <t>Development expenditure</t>
  </si>
  <si>
    <t>Inventories</t>
  </si>
  <si>
    <t>Trade receivables</t>
  </si>
  <si>
    <t>Other receivables and prepayments</t>
  </si>
  <si>
    <t xml:space="preserve">Due from related companies </t>
  </si>
  <si>
    <t>Cash and bank balances</t>
  </si>
  <si>
    <t>Borrowings</t>
  </si>
  <si>
    <t>Trade payables</t>
  </si>
  <si>
    <t>Other payables and accruals</t>
  </si>
  <si>
    <t>Hire purchase payables</t>
  </si>
  <si>
    <t>Due to related companies</t>
  </si>
  <si>
    <t>Provision for taxation</t>
  </si>
  <si>
    <t>B9</t>
  </si>
  <si>
    <t>Share capital</t>
  </si>
  <si>
    <t>Term loans</t>
  </si>
  <si>
    <t>Deferred taxation</t>
  </si>
  <si>
    <t>Non-current liabilities</t>
  </si>
  <si>
    <t>Share</t>
  </si>
  <si>
    <t>Premium</t>
  </si>
  <si>
    <t xml:space="preserve">Share </t>
  </si>
  <si>
    <t>Capital</t>
  </si>
  <si>
    <t>Distributable</t>
  </si>
  <si>
    <t>Retained</t>
  </si>
  <si>
    <t>Total</t>
  </si>
  <si>
    <t>CASH FLOW FROM OPERATING ACTIVITIES</t>
  </si>
  <si>
    <t>Adjustment for:</t>
  </si>
  <si>
    <t>Depreciation</t>
  </si>
  <si>
    <t>Amortisation of development expenditure</t>
  </si>
  <si>
    <t>Interest expense</t>
  </si>
  <si>
    <t>Interest income</t>
  </si>
  <si>
    <t>Operating Profit before working capital changes</t>
  </si>
  <si>
    <t>Changes in working capital:</t>
  </si>
  <si>
    <t>Trade and other receivables</t>
  </si>
  <si>
    <t>Trade and other payables</t>
  </si>
  <si>
    <t>Changes in intercompany balances</t>
  </si>
  <si>
    <t>Cash generated from operations</t>
  </si>
  <si>
    <t>Interest paid</t>
  </si>
  <si>
    <t>CASH FLOW FROM INVESTING ACTIVITIES</t>
  </si>
  <si>
    <t>net of repayment</t>
  </si>
  <si>
    <t>Drawdown /(repayment) of term loan</t>
  </si>
  <si>
    <t>Repayment of lease and hire purchase</t>
  </si>
  <si>
    <t>Dividend paid</t>
  </si>
  <si>
    <t>CASH FLOW FROM FINANCING ACTIVITIES</t>
  </si>
  <si>
    <t>Drawdown of short term borrowings and hire purchase,</t>
  </si>
  <si>
    <t>EQUIVALENTS</t>
  </si>
  <si>
    <t>CASH AND CASH EQUIVALENTS AT BEGINNING</t>
  </si>
  <si>
    <t>OF PERIOD</t>
  </si>
  <si>
    <t>CASH AND CASH EQUIVALENTS AT END OF PERIOD</t>
  </si>
  <si>
    <t>Cash and cash equivalents comprise:</t>
  </si>
  <si>
    <t>Bank Overdraft</t>
  </si>
  <si>
    <t>Fixed Deposits</t>
  </si>
  <si>
    <t>Purchase of property, plant and equipment</t>
  </si>
  <si>
    <t>Development expenditure incurred</t>
  </si>
  <si>
    <t>Interest received</t>
  </si>
  <si>
    <t>CONDENSED CONSOLIDATED INCOME STATEMENT</t>
  </si>
  <si>
    <t>Continuing Operations</t>
  </si>
  <si>
    <t>Cost of sales</t>
  </si>
  <si>
    <t>Gross profit</t>
  </si>
  <si>
    <t>Other income</t>
  </si>
  <si>
    <t>Finance costs</t>
  </si>
  <si>
    <t>Income tax expense</t>
  </si>
  <si>
    <t xml:space="preserve">   continuing operations</t>
  </si>
  <si>
    <t>Discontinued Operations</t>
  </si>
  <si>
    <t xml:space="preserve">Loss for the period from </t>
  </si>
  <si>
    <t xml:space="preserve">   discontinued operations</t>
  </si>
  <si>
    <t>Profit for the period</t>
  </si>
  <si>
    <t>Attributable to:</t>
  </si>
  <si>
    <t>Earning per share attributable</t>
  </si>
  <si>
    <t xml:space="preserve">   operations</t>
  </si>
  <si>
    <t>CONDENSED CONSOLIDATED BALANCE SHEET</t>
  </si>
  <si>
    <t>ASSETS</t>
  </si>
  <si>
    <t>Non-current assets</t>
  </si>
  <si>
    <t>Current assets</t>
  </si>
  <si>
    <t>TOTAL ASSETS</t>
  </si>
  <si>
    <t>EQUITY AND LIABILITIES</t>
  </si>
  <si>
    <t>Share premium</t>
  </si>
  <si>
    <t>Retained earnings</t>
  </si>
  <si>
    <t>Total equity</t>
  </si>
  <si>
    <t>Current liabilities</t>
  </si>
  <si>
    <t>Total liabilities</t>
  </si>
  <si>
    <t>TOTAL EQUITY AND LIABILITIES</t>
  </si>
  <si>
    <t>Financial Statements for the year ended 31 January 2006 and the accompanying explanatory</t>
  </si>
  <si>
    <t>notes attached to the interim financial statements)</t>
  </si>
  <si>
    <t>CONDENSED CONSOLIDATED STATEMENT OF CHANGES</t>
  </si>
  <si>
    <t>Earnings</t>
  </si>
  <si>
    <t>Non-Distributable</t>
  </si>
  <si>
    <t>Attributable to Equity Holder of the Parent</t>
  </si>
  <si>
    <t>Minority</t>
  </si>
  <si>
    <t>Interest</t>
  </si>
  <si>
    <t>Equity</t>
  </si>
  <si>
    <t>Tax recoverable</t>
  </si>
  <si>
    <t>Due from holding company</t>
  </si>
  <si>
    <t>Due to holding company</t>
  </si>
  <si>
    <t>Reserve</t>
  </si>
  <si>
    <t>on Consol.</t>
  </si>
  <si>
    <t>As previously stated</t>
  </si>
  <si>
    <t>Tax refunded / (paid)</t>
  </si>
  <si>
    <t>Effects of adopting FRS 3</t>
  </si>
  <si>
    <t>B13</t>
  </si>
  <si>
    <t>A9</t>
  </si>
  <si>
    <t>A6</t>
  </si>
  <si>
    <t>A1(a)</t>
  </si>
  <si>
    <t xml:space="preserve"> </t>
  </si>
  <si>
    <t xml:space="preserve">The unaudited financial results of Sapura Industrial Berhad’s Group </t>
  </si>
  <si>
    <t>Condensed Consolidated Income Statement</t>
  </si>
  <si>
    <t>3</t>
  </si>
  <si>
    <t>Condensed Consolidated Balance Sheet</t>
  </si>
  <si>
    <t>4</t>
  </si>
  <si>
    <t>Condensed Consolidated Statement of Changes in Equity</t>
  </si>
  <si>
    <t>5</t>
  </si>
  <si>
    <t>Condensed Consolidated Cash Flow Statement</t>
  </si>
  <si>
    <t xml:space="preserve">   </t>
  </si>
  <si>
    <t xml:space="preserve">Notes to Financial Statements </t>
  </si>
  <si>
    <t>Balance as at 1 February 2006</t>
  </si>
  <si>
    <t>As restated</t>
  </si>
  <si>
    <t>(The Condensed Consolidated Income Statement should be read in conjuction with the Audited</t>
  </si>
  <si>
    <t>(The Condensed Consolidated Statement of Changes in Equity should be read in conjuction with the Audited</t>
  </si>
  <si>
    <t>Period ended</t>
  </si>
  <si>
    <t>(The Condensed Consolidated Cashflow Statement should be read in conjuction with the Audited</t>
  </si>
  <si>
    <t>Capital reduction of a subsidiary</t>
  </si>
  <si>
    <t>Net gain on disposal of property, plant and equipment</t>
  </si>
  <si>
    <t>Capital reduction of subsidiary</t>
  </si>
  <si>
    <t>Net cash outflow from acquisition of business</t>
  </si>
  <si>
    <t>Balance As at 1 February 2005</t>
  </si>
  <si>
    <t>Issue of share capital</t>
  </si>
  <si>
    <t>Net assets per share (RM)</t>
  </si>
  <si>
    <t>31.10.2006</t>
  </si>
  <si>
    <t>31.10.2005</t>
  </si>
  <si>
    <t>AS AT 31 OCTOBER 2006</t>
  </si>
  <si>
    <t>For The 9 Month Period</t>
  </si>
  <si>
    <t>Ended 31 October 2006</t>
  </si>
  <si>
    <t>As at 31 October 2006</t>
  </si>
  <si>
    <t>As at 31 October 2005</t>
  </si>
  <si>
    <t>Dividends</t>
  </si>
  <si>
    <t xml:space="preserve">year ended 31 January 2005 </t>
  </si>
  <si>
    <t>paid on 18 August 2005</t>
  </si>
  <si>
    <t>Share of results in associates</t>
  </si>
  <si>
    <t xml:space="preserve"> for the 3rd quarter ended 31 October 2006.</t>
  </si>
  <si>
    <t>Loss for the period</t>
  </si>
  <si>
    <t>Final Dividend for the financial</t>
  </si>
  <si>
    <t>year ended 31 January 2006</t>
  </si>
  <si>
    <t>paid on 28 August 2006</t>
  </si>
  <si>
    <t>Basic, for (loss)/profit from continuing</t>
  </si>
  <si>
    <t>Basic, for (loss)/profit from discontinued</t>
  </si>
  <si>
    <t>Basic, for (loss)/profit for the period</t>
  </si>
  <si>
    <t>Diluted, for (loss)/profit from continuing</t>
  </si>
  <si>
    <t>Diluted, for (loss)/profit from discontinued</t>
  </si>
  <si>
    <t>Diluted, for (loss)/profit for the period</t>
  </si>
  <si>
    <t>(Loss)/profit before tax</t>
  </si>
  <si>
    <t xml:space="preserve">(Loss)/profit for the period from </t>
  </si>
  <si>
    <t>(Loss)/profit for the period</t>
  </si>
  <si>
    <t>Net cash generated from operating activities</t>
  </si>
  <si>
    <t>Net cash used in financing activities</t>
  </si>
  <si>
    <t>Net cash used in investing activities</t>
  </si>
  <si>
    <t>NET DECREASE IN CASH AND CASH</t>
  </si>
  <si>
    <t>(Loss)/profit before taxation</t>
  </si>
  <si>
    <t>FOR THE NINE-MONTH PERIOD ENDED 31 OCTOBER 2006</t>
  </si>
  <si>
    <t>IN EQUITY FOR THE NINE-MONTH PERIOD ENDED 31 OCTOBER 2006</t>
  </si>
  <si>
    <t>Operating expenses</t>
  </si>
  <si>
    <t>7-13</t>
  </si>
  <si>
    <t>3 months ended</t>
  </si>
  <si>
    <t>9 months ended</t>
  </si>
  <si>
    <t>Equity holders of the Company</t>
  </si>
  <si>
    <t xml:space="preserve"> to equity holders of the Company:(sen)</t>
  </si>
  <si>
    <t>Due from associates</t>
  </si>
  <si>
    <t xml:space="preserve"> Company</t>
  </si>
  <si>
    <t>Equity attributable to equity holders of the</t>
  </si>
  <si>
    <t>(The Condensed Consolidated Balance Sheet should be read in conjuction with the Audited</t>
  </si>
  <si>
    <t>Balance As at 1 February 2006</t>
  </si>
  <si>
    <t>CONDENSED CONSOLIDATED CASH FLOW STATEMENT</t>
  </si>
  <si>
    <t>(restated)</t>
  </si>
  <si>
    <t>A14</t>
  </si>
  <si>
    <t xml:space="preserve">Share of loss of associates </t>
  </si>
</sst>
</file>

<file path=xl/styles.xml><?xml version="1.0" encoding="utf-8"?>
<styleSheet xmlns="http://schemas.openxmlformats.org/spreadsheetml/2006/main">
  <numFmts count="2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#,##0.0_);\(#,##0.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Sapura"/>
      <family val="3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9" fontId="2" fillId="0" borderId="0" xfId="0" applyNumberFormat="1" applyFont="1" applyAlignment="1" quotePrefix="1">
      <alignment horizontal="right"/>
    </xf>
    <xf numFmtId="169" fontId="2" fillId="0" borderId="0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9" fontId="0" fillId="0" borderId="3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69" fontId="1" fillId="0" borderId="4" xfId="0" applyNumberFormat="1" applyFont="1" applyBorder="1" applyAlignment="1">
      <alignment/>
    </xf>
    <xf numFmtId="177" fontId="0" fillId="0" borderId="0" xfId="15" applyNumberFormat="1" applyFont="1" applyAlignment="1">
      <alignment/>
    </xf>
    <xf numFmtId="177" fontId="0" fillId="0" borderId="1" xfId="15" applyNumberFormat="1" applyFont="1" applyBorder="1" applyAlignment="1">
      <alignment/>
    </xf>
    <xf numFmtId="177" fontId="0" fillId="0" borderId="2" xfId="15" applyNumberFormat="1" applyFont="1" applyBorder="1" applyAlignment="1">
      <alignment/>
    </xf>
    <xf numFmtId="177" fontId="0" fillId="0" borderId="3" xfId="15" applyNumberFormat="1" applyFont="1" applyBorder="1" applyAlignment="1">
      <alignment/>
    </xf>
    <xf numFmtId="0" fontId="0" fillId="0" borderId="0" xfId="0" applyAlignment="1">
      <alignment horizontal="left" indent="1"/>
    </xf>
    <xf numFmtId="177" fontId="0" fillId="0" borderId="0" xfId="15" applyNumberFormat="1" applyBorder="1" applyAlignment="1">
      <alignment/>
    </xf>
    <xf numFmtId="177" fontId="0" fillId="0" borderId="0" xfId="15" applyNumberFormat="1" applyAlignment="1">
      <alignment/>
    </xf>
    <xf numFmtId="177" fontId="0" fillId="0" borderId="3" xfId="15" applyNumberFormat="1" applyBorder="1" applyAlignment="1">
      <alignment/>
    </xf>
    <xf numFmtId="177" fontId="0" fillId="0" borderId="2" xfId="15" applyNumberFormat="1" applyBorder="1" applyAlignment="1">
      <alignment/>
    </xf>
    <xf numFmtId="169" fontId="0" fillId="0" borderId="3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0" xfId="15" applyNumberFormat="1" applyFill="1" applyBorder="1" applyAlignment="1">
      <alignment/>
    </xf>
    <xf numFmtId="177" fontId="0" fillId="0" borderId="0" xfId="15" applyNumberFormat="1" applyFill="1" applyAlignment="1">
      <alignment/>
    </xf>
    <xf numFmtId="171" fontId="0" fillId="0" borderId="0" xfId="15" applyNumberFormat="1" applyFont="1" applyFill="1" applyAlignment="1">
      <alignment/>
    </xf>
    <xf numFmtId="37" fontId="3" fillId="0" borderId="0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1" fillId="0" borderId="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3" xfId="15" applyFont="1" applyBorder="1" applyAlignment="1">
      <alignment/>
    </xf>
    <xf numFmtId="177" fontId="2" fillId="0" borderId="0" xfId="15" applyNumberFormat="1" applyFont="1" applyAlignment="1">
      <alignment/>
    </xf>
    <xf numFmtId="0" fontId="0" fillId="0" borderId="0" xfId="0" applyFill="1" applyAlignment="1">
      <alignment horizontal="left" indent="1"/>
    </xf>
    <xf numFmtId="177" fontId="0" fillId="0" borderId="3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7</xdr:col>
      <xdr:colOff>76200</xdr:colOff>
      <xdr:row>17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276350" y="2266950"/>
          <a:ext cx="30670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Sapura Industrial Berhad (Company No: 17547-W)
(Incorporated in Malaysia)</a:t>
          </a:r>
        </a:p>
      </xdr:txBody>
    </xdr:sp>
    <xdr:clientData/>
  </xdr:twoCellAnchor>
  <xdr:twoCellAnchor>
    <xdr:from>
      <xdr:col>0</xdr:col>
      <xdr:colOff>561975</xdr:colOff>
      <xdr:row>31</xdr:row>
      <xdr:rowOff>9525</xdr:rowOff>
    </xdr:from>
    <xdr:to>
      <xdr:col>8</xdr:col>
      <xdr:colOff>123825</xdr:colOff>
      <xdr:row>32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61975" y="5029200"/>
          <a:ext cx="443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INTERIM FINANCIAL REPORT FOR THE 3RD QUARTER ENDED 31 OCTOBER 2006</a:t>
          </a:r>
        </a:p>
      </xdr:txBody>
    </xdr:sp>
    <xdr:clientData/>
  </xdr:twoCellAnchor>
  <xdr:twoCellAnchor editAs="oneCell">
    <xdr:from>
      <xdr:col>2</xdr:col>
      <xdr:colOff>428625</xdr:colOff>
      <xdr:row>6</xdr:row>
      <xdr:rowOff>142875</xdr:rowOff>
    </xdr:from>
    <xdr:to>
      <xdr:col>6</xdr:col>
      <xdr:colOff>361950</xdr:colOff>
      <xdr:row>12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114425"/>
          <a:ext cx="23717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76200</xdr:rowOff>
    </xdr:from>
    <xdr:to>
      <xdr:col>2</xdr:col>
      <xdr:colOff>476250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2314575" y="800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95250</xdr:rowOff>
    </xdr:from>
    <xdr:to>
      <xdr:col>10</xdr:col>
      <xdr:colOff>600075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876925" y="819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95250</xdr:rowOff>
    </xdr:from>
    <xdr:to>
      <xdr:col>4</xdr:col>
      <xdr:colOff>123825</xdr:colOff>
      <xdr:row>6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3171825" y="981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104775</xdr:rowOff>
    </xdr:from>
    <xdr:to>
      <xdr:col>7</xdr:col>
      <xdr:colOff>66675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543425" y="990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10"/>
  <sheetViews>
    <sheetView workbookViewId="0" topLeftCell="A1">
      <selection activeCell="H41" sqref="H41"/>
    </sheetView>
  </sheetViews>
  <sheetFormatPr defaultColWidth="9.140625" defaultRowHeight="12.75"/>
  <sheetData>
    <row r="10" ht="12.75">
      <c r="B10" t="s">
        <v>114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32" sqref="I32"/>
    </sheetView>
  </sheetViews>
  <sheetFormatPr defaultColWidth="9.140625" defaultRowHeight="12.75"/>
  <sheetData>
    <row r="1" spans="1:9" ht="15">
      <c r="A1" s="32"/>
      <c r="B1" s="32"/>
      <c r="C1" s="32"/>
      <c r="D1" s="32"/>
      <c r="E1" s="32"/>
      <c r="F1" s="32"/>
      <c r="G1" s="32"/>
      <c r="H1" s="32"/>
      <c r="I1" s="32"/>
    </row>
    <row r="2" spans="1:9" ht="15">
      <c r="A2" s="32"/>
      <c r="B2" s="32"/>
      <c r="C2" s="32"/>
      <c r="D2" s="32"/>
      <c r="E2" s="32"/>
      <c r="F2" s="32"/>
      <c r="G2" s="32"/>
      <c r="H2" s="32"/>
      <c r="I2" s="32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15">
      <c r="A4" s="32"/>
      <c r="B4" s="32" t="s">
        <v>115</v>
      </c>
      <c r="C4" s="32"/>
      <c r="D4" s="32"/>
      <c r="E4" s="32"/>
      <c r="F4" s="32"/>
      <c r="G4" s="32"/>
      <c r="H4" s="32"/>
      <c r="I4" s="32"/>
    </row>
    <row r="5" spans="1:9" ht="15">
      <c r="A5" s="32"/>
      <c r="B5" s="32" t="s">
        <v>149</v>
      </c>
      <c r="C5" s="32"/>
      <c r="D5" s="32"/>
      <c r="E5" s="32"/>
      <c r="F5" s="32"/>
      <c r="G5" s="32"/>
      <c r="H5" s="32"/>
      <c r="I5" s="32"/>
    </row>
    <row r="6" spans="1:9" ht="15">
      <c r="A6" s="32"/>
      <c r="B6" s="32"/>
      <c r="C6" s="32"/>
      <c r="D6" s="32"/>
      <c r="E6" s="32"/>
      <c r="F6" s="32"/>
      <c r="G6" s="32"/>
      <c r="H6" s="32"/>
      <c r="I6" s="32"/>
    </row>
    <row r="7" spans="1:9" ht="15">
      <c r="A7" s="32"/>
      <c r="B7" s="32"/>
      <c r="C7" s="32"/>
      <c r="D7" s="32"/>
      <c r="E7" s="32"/>
      <c r="F7" s="32"/>
      <c r="G7" s="32"/>
      <c r="H7" s="32"/>
      <c r="I7" s="32"/>
    </row>
    <row r="8" spans="1:9" ht="15">
      <c r="A8" s="32"/>
      <c r="B8" s="32"/>
      <c r="C8" s="32"/>
      <c r="D8" s="32"/>
      <c r="E8" s="32"/>
      <c r="F8" s="32"/>
      <c r="G8" s="32"/>
      <c r="H8" s="32"/>
      <c r="I8" s="32"/>
    </row>
    <row r="9" spans="1:9" ht="15">
      <c r="A9" s="32"/>
      <c r="B9" s="32"/>
      <c r="C9" s="32"/>
      <c r="D9" s="32"/>
      <c r="E9" s="32"/>
      <c r="F9" s="32"/>
      <c r="G9" s="32"/>
      <c r="H9" s="32"/>
      <c r="I9" s="32"/>
    </row>
    <row r="10" spans="1:9" ht="15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5">
      <c r="A18" s="32"/>
      <c r="B18" s="32" t="s">
        <v>116</v>
      </c>
      <c r="C18" s="32"/>
      <c r="D18" s="32"/>
      <c r="E18" s="32"/>
      <c r="F18" s="32"/>
      <c r="G18" s="32"/>
      <c r="H18" s="33" t="s">
        <v>117</v>
      </c>
      <c r="I18" s="32"/>
    </row>
    <row r="19" spans="1:9" ht="15">
      <c r="A19" s="32"/>
      <c r="B19" s="32"/>
      <c r="C19" s="32"/>
      <c r="D19" s="32"/>
      <c r="E19" s="32"/>
      <c r="F19" s="32"/>
      <c r="G19" s="32"/>
      <c r="H19" s="34"/>
      <c r="I19" s="32"/>
    </row>
    <row r="20" spans="1:9" ht="15">
      <c r="A20" s="32"/>
      <c r="B20" s="32" t="s">
        <v>118</v>
      </c>
      <c r="C20" s="32"/>
      <c r="D20" s="32"/>
      <c r="E20" s="32"/>
      <c r="F20" s="32"/>
      <c r="G20" s="32"/>
      <c r="H20" s="33" t="s">
        <v>119</v>
      </c>
      <c r="I20" s="32"/>
    </row>
    <row r="21" spans="1:9" ht="15">
      <c r="A21" s="32"/>
      <c r="B21" s="32"/>
      <c r="C21" s="32"/>
      <c r="D21" s="32"/>
      <c r="E21" s="32"/>
      <c r="F21" s="32"/>
      <c r="G21" s="32"/>
      <c r="H21" s="34"/>
      <c r="I21" s="32"/>
    </row>
    <row r="22" spans="1:9" ht="15">
      <c r="A22" s="32"/>
      <c r="B22" s="32" t="s">
        <v>120</v>
      </c>
      <c r="C22" s="32"/>
      <c r="D22" s="32"/>
      <c r="E22" s="32"/>
      <c r="F22" s="32"/>
      <c r="G22" s="32"/>
      <c r="H22" s="33" t="s">
        <v>121</v>
      </c>
      <c r="I22" s="32"/>
    </row>
    <row r="23" spans="1:9" ht="15">
      <c r="A23" s="32"/>
      <c r="B23" s="32"/>
      <c r="C23" s="32"/>
      <c r="D23" s="32"/>
      <c r="E23" s="32"/>
      <c r="F23" s="32"/>
      <c r="G23" s="32"/>
      <c r="H23" s="34"/>
      <c r="I23" s="32"/>
    </row>
    <row r="24" spans="1:9" ht="15">
      <c r="A24" s="32"/>
      <c r="B24" s="32" t="s">
        <v>122</v>
      </c>
      <c r="C24" s="32"/>
      <c r="D24" s="32"/>
      <c r="E24" s="32"/>
      <c r="F24" s="32"/>
      <c r="G24" s="32" t="s">
        <v>123</v>
      </c>
      <c r="H24" s="33">
        <v>6</v>
      </c>
      <c r="I24" s="32"/>
    </row>
    <row r="25" spans="1:9" ht="15">
      <c r="A25" s="32"/>
      <c r="B25" s="32"/>
      <c r="C25" s="32"/>
      <c r="D25" s="32"/>
      <c r="E25" s="32"/>
      <c r="F25" s="32"/>
      <c r="G25" s="32"/>
      <c r="H25" s="34"/>
      <c r="I25" s="32"/>
    </row>
    <row r="26" spans="1:9" ht="15">
      <c r="A26" s="32"/>
      <c r="B26" s="32" t="s">
        <v>124</v>
      </c>
      <c r="C26" s="32"/>
      <c r="D26" s="32"/>
      <c r="E26" s="32"/>
      <c r="F26" s="32"/>
      <c r="G26" s="32"/>
      <c r="H26" s="82" t="s">
        <v>171</v>
      </c>
      <c r="I26" s="32"/>
    </row>
    <row r="27" spans="1:9" ht="15">
      <c r="A27" s="32"/>
      <c r="B27" s="32"/>
      <c r="C27" s="32"/>
      <c r="D27" s="32"/>
      <c r="E27" s="32"/>
      <c r="F27" s="32"/>
      <c r="G27" s="32"/>
      <c r="H27" s="34"/>
      <c r="I27" s="32"/>
    </row>
    <row r="28" spans="1:9" ht="15">
      <c r="A28" s="32"/>
      <c r="B28" s="32"/>
      <c r="C28" s="32"/>
      <c r="D28" s="32"/>
      <c r="E28" s="32"/>
      <c r="F28" s="32"/>
      <c r="G28" s="32"/>
      <c r="H28" s="32"/>
      <c r="I28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28">
      <selection activeCell="A24" sqref="A24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12.7109375" style="0" customWidth="1"/>
    <col min="4" max="4" width="1.28515625" style="0" customWidth="1"/>
    <col min="5" max="5" width="12.7109375" style="0" customWidth="1"/>
    <col min="6" max="6" width="1.28515625" style="0" customWidth="1"/>
    <col min="7" max="7" width="12.140625" style="0" customWidth="1"/>
    <col min="8" max="8" width="1.28515625" style="0" customWidth="1"/>
    <col min="9" max="9" width="12.8515625" style="0" customWidth="1"/>
  </cols>
  <sheetData>
    <row r="1" spans="1:9" ht="12.7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66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168</v>
      </c>
      <c r="B3" s="8"/>
      <c r="C3" s="8"/>
      <c r="D3" s="8"/>
      <c r="E3" s="8"/>
      <c r="F3" s="8"/>
      <c r="G3" s="8"/>
      <c r="H3" s="8"/>
      <c r="I3" s="8"/>
    </row>
    <row r="4" spans="1:9" ht="12.75">
      <c r="A4" s="1"/>
      <c r="B4" s="1"/>
      <c r="C4" s="2"/>
      <c r="D4" s="2"/>
      <c r="E4" s="1"/>
      <c r="F4" s="1"/>
      <c r="G4" s="2"/>
      <c r="H4" s="2"/>
      <c r="I4" s="1"/>
    </row>
    <row r="5" spans="1:9" ht="12.75">
      <c r="A5" s="1"/>
      <c r="B5" s="1"/>
      <c r="C5" s="90" t="s">
        <v>172</v>
      </c>
      <c r="D5" s="90"/>
      <c r="E5" s="90"/>
      <c r="F5" s="88"/>
      <c r="G5" s="90" t="s">
        <v>173</v>
      </c>
      <c r="H5" s="90"/>
      <c r="I5" s="90"/>
    </row>
    <row r="6" spans="1:9" ht="12.75">
      <c r="A6" s="1"/>
      <c r="B6" s="1"/>
      <c r="C6" s="10" t="s">
        <v>138</v>
      </c>
      <c r="D6" s="10"/>
      <c r="E6" s="10" t="s">
        <v>139</v>
      </c>
      <c r="F6" s="10"/>
      <c r="G6" s="10" t="s">
        <v>138</v>
      </c>
      <c r="H6" s="10"/>
      <c r="I6" s="10" t="s">
        <v>139</v>
      </c>
    </row>
    <row r="7" spans="1:9" ht="12.75">
      <c r="A7" s="1"/>
      <c r="B7" s="10" t="s">
        <v>3</v>
      </c>
      <c r="C7" s="10" t="s">
        <v>1</v>
      </c>
      <c r="D7" s="10"/>
      <c r="E7" s="10" t="s">
        <v>1</v>
      </c>
      <c r="F7" s="10"/>
      <c r="G7" s="10" t="s">
        <v>1</v>
      </c>
      <c r="H7" s="10"/>
      <c r="I7" s="10" t="s">
        <v>1</v>
      </c>
    </row>
    <row r="8" spans="1:9" ht="12.75">
      <c r="A8" s="1"/>
      <c r="B8" s="10"/>
      <c r="C8" s="10"/>
      <c r="D8" s="10"/>
      <c r="E8" s="10" t="s">
        <v>182</v>
      </c>
      <c r="F8" s="10"/>
      <c r="G8" s="10"/>
      <c r="H8" s="10"/>
      <c r="I8" s="10" t="s">
        <v>182</v>
      </c>
    </row>
    <row r="9" spans="1:9" ht="12.75">
      <c r="A9" s="1"/>
      <c r="B9" s="1"/>
      <c r="C9" s="3"/>
      <c r="D9" s="3"/>
      <c r="E9" s="3"/>
      <c r="F9" s="3"/>
      <c r="G9" s="3"/>
      <c r="H9" s="3"/>
      <c r="I9" s="3"/>
    </row>
    <row r="10" spans="1:9" ht="12.75">
      <c r="A10" s="8" t="s">
        <v>67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4</v>
      </c>
      <c r="B11" s="4" t="s">
        <v>5</v>
      </c>
      <c r="C11" s="28">
        <v>36007</v>
      </c>
      <c r="D11" s="28"/>
      <c r="E11" s="28">
        <f>125092-81533</f>
        <v>43559</v>
      </c>
      <c r="F11" s="28"/>
      <c r="G11" s="28">
        <v>129496</v>
      </c>
      <c r="H11" s="28"/>
      <c r="I11" s="28">
        <v>125092</v>
      </c>
    </row>
    <row r="12" spans="1:9" ht="12.75">
      <c r="A12" s="1"/>
      <c r="B12" s="1"/>
      <c r="C12" s="28"/>
      <c r="D12" s="28"/>
      <c r="E12" s="28"/>
      <c r="F12" s="28"/>
      <c r="G12" s="28"/>
      <c r="H12" s="28"/>
      <c r="I12" s="28"/>
    </row>
    <row r="13" spans="1:10" ht="12.75">
      <c r="A13" s="1" t="s">
        <v>68</v>
      </c>
      <c r="B13" s="1"/>
      <c r="C13" s="59">
        <v>-30857</v>
      </c>
      <c r="D13" s="60"/>
      <c r="E13" s="59">
        <f>-97127+62865</f>
        <v>-34262</v>
      </c>
      <c r="F13" s="60"/>
      <c r="G13" s="59">
        <v>-109596</v>
      </c>
      <c r="H13" s="61"/>
      <c r="I13" s="59">
        <v>-97127</v>
      </c>
      <c r="J13" s="62"/>
    </row>
    <row r="14" spans="1:10" ht="12.75">
      <c r="A14" s="1"/>
      <c r="B14" s="1"/>
      <c r="C14" s="60"/>
      <c r="D14" s="60"/>
      <c r="E14" s="60"/>
      <c r="F14" s="60"/>
      <c r="G14" s="60"/>
      <c r="H14" s="60"/>
      <c r="I14" s="60"/>
      <c r="J14" s="62"/>
    </row>
    <row r="15" spans="1:10" ht="12.75">
      <c r="A15" s="8" t="s">
        <v>69</v>
      </c>
      <c r="B15" s="1"/>
      <c r="C15" s="60">
        <f>SUM(C11:C13)</f>
        <v>5150</v>
      </c>
      <c r="D15" s="60"/>
      <c r="E15" s="60">
        <f>SUM(E11:E13)</f>
        <v>9297</v>
      </c>
      <c r="F15" s="60"/>
      <c r="G15" s="60">
        <f>SUM(G11:G13)</f>
        <v>19900</v>
      </c>
      <c r="H15" s="60"/>
      <c r="I15" s="60">
        <f>SUM(I11:I13)</f>
        <v>27965</v>
      </c>
      <c r="J15" s="62"/>
    </row>
    <row r="16" spans="1:10" ht="12.75">
      <c r="A16" s="8"/>
      <c r="B16" s="1"/>
      <c r="C16" s="60"/>
      <c r="D16" s="60"/>
      <c r="E16" s="60"/>
      <c r="F16" s="60"/>
      <c r="G16" s="60"/>
      <c r="H16" s="60"/>
      <c r="I16" s="60"/>
      <c r="J16" s="62"/>
    </row>
    <row r="17" spans="1:10" ht="12.75">
      <c r="A17" s="1" t="s">
        <v>70</v>
      </c>
      <c r="B17" s="1"/>
      <c r="C17" s="60">
        <v>540</v>
      </c>
      <c r="D17" s="60"/>
      <c r="E17" s="60">
        <v>321</v>
      </c>
      <c r="F17" s="60"/>
      <c r="G17" s="60">
        <v>2082</v>
      </c>
      <c r="H17" s="60"/>
      <c r="I17" s="60">
        <v>2302</v>
      </c>
      <c r="J17" s="62"/>
    </row>
    <row r="18" spans="1:10" ht="12.75">
      <c r="A18" s="1"/>
      <c r="B18" s="1"/>
      <c r="C18" s="60"/>
      <c r="D18" s="60"/>
      <c r="E18" s="60"/>
      <c r="F18" s="60"/>
      <c r="G18" s="60"/>
      <c r="H18" s="60"/>
      <c r="I18" s="60"/>
      <c r="J18" s="62"/>
    </row>
    <row r="19" spans="1:10" s="1" customFormat="1" ht="12.75">
      <c r="A19" s="1" t="s">
        <v>170</v>
      </c>
      <c r="C19" s="60">
        <v>-6467</v>
      </c>
      <c r="D19" s="60"/>
      <c r="E19" s="60">
        <v>-7051</v>
      </c>
      <c r="F19" s="60"/>
      <c r="G19" s="60">
        <v>-18587</v>
      </c>
      <c r="H19" s="60"/>
      <c r="I19" s="60">
        <v>-19783</v>
      </c>
      <c r="J19" s="86"/>
    </row>
    <row r="20" spans="3:10" s="83" customFormat="1" ht="12.75">
      <c r="C20" s="84"/>
      <c r="D20" s="84"/>
      <c r="E20" s="84"/>
      <c r="F20" s="84"/>
      <c r="G20" s="84"/>
      <c r="H20" s="84"/>
      <c r="I20" s="84"/>
      <c r="J20" s="85"/>
    </row>
    <row r="21" spans="1:10" ht="12.75">
      <c r="A21" s="1" t="s">
        <v>71</v>
      </c>
      <c r="B21" s="1"/>
      <c r="C21" s="60">
        <v>-1310</v>
      </c>
      <c r="D21" s="60"/>
      <c r="E21" s="60">
        <v>-1232</v>
      </c>
      <c r="F21" s="60"/>
      <c r="G21" s="60">
        <v>-4338</v>
      </c>
      <c r="H21" s="60"/>
      <c r="I21" s="60">
        <f>-3194</f>
        <v>-3194</v>
      </c>
      <c r="J21" s="62"/>
    </row>
    <row r="22" spans="1:10" ht="12.75">
      <c r="A22" s="1"/>
      <c r="B22" s="1"/>
      <c r="C22" s="60"/>
      <c r="D22" s="60"/>
      <c r="E22" s="60"/>
      <c r="F22" s="60"/>
      <c r="G22" s="60"/>
      <c r="H22" s="60"/>
      <c r="I22" s="60"/>
      <c r="J22" s="62"/>
    </row>
    <row r="23" spans="1:10" ht="12.75">
      <c r="A23" s="1" t="s">
        <v>184</v>
      </c>
      <c r="B23" s="1"/>
      <c r="C23" s="60">
        <v>0</v>
      </c>
      <c r="D23" s="60"/>
      <c r="E23" s="60">
        <v>-300</v>
      </c>
      <c r="F23" s="60"/>
      <c r="G23" s="60">
        <v>0</v>
      </c>
      <c r="H23" s="60"/>
      <c r="I23" s="60">
        <v>-300</v>
      </c>
      <c r="J23" s="62"/>
    </row>
    <row r="24" spans="1:9" ht="12.75">
      <c r="A24" s="1"/>
      <c r="B24" s="1"/>
      <c r="C24" s="43"/>
      <c r="D24" s="28"/>
      <c r="E24" s="43"/>
      <c r="F24" s="28"/>
      <c r="G24" s="43"/>
      <c r="H24" s="28"/>
      <c r="I24" s="43"/>
    </row>
    <row r="25" spans="1:9" ht="12.75">
      <c r="A25" s="8" t="s">
        <v>160</v>
      </c>
      <c r="B25" s="4" t="s">
        <v>5</v>
      </c>
      <c r="C25" s="28">
        <f>SUM(C15:C24)</f>
        <v>-2087</v>
      </c>
      <c r="D25" s="28"/>
      <c r="E25" s="28">
        <f>SUM(E15:E24)</f>
        <v>1035</v>
      </c>
      <c r="F25" s="28"/>
      <c r="G25" s="28">
        <f>SUM(G15:G24)</f>
        <v>-943</v>
      </c>
      <c r="H25" s="28"/>
      <c r="I25" s="28">
        <f>SUM(I15:I24)</f>
        <v>6990</v>
      </c>
    </row>
    <row r="26" spans="1:9" ht="12.75">
      <c r="A26" s="1"/>
      <c r="B26" s="4"/>
      <c r="C26" s="28"/>
      <c r="D26" s="28"/>
      <c r="E26" s="28"/>
      <c r="F26" s="28"/>
      <c r="G26" s="28"/>
      <c r="H26" s="28"/>
      <c r="I26" s="28"/>
    </row>
    <row r="27" spans="1:9" ht="12.75">
      <c r="A27" s="1" t="s">
        <v>72</v>
      </c>
      <c r="B27" s="4" t="s">
        <v>6</v>
      </c>
      <c r="C27" s="43">
        <v>-354</v>
      </c>
      <c r="D27" s="28"/>
      <c r="E27" s="43">
        <v>-229</v>
      </c>
      <c r="F27" s="28"/>
      <c r="G27" s="43">
        <v>-754</v>
      </c>
      <c r="H27" s="28"/>
      <c r="I27" s="43">
        <v>-546</v>
      </c>
    </row>
    <row r="28" spans="1:9" ht="12.75">
      <c r="A28" s="8" t="s">
        <v>161</v>
      </c>
      <c r="B28" s="4"/>
      <c r="C28" s="28"/>
      <c r="D28" s="28"/>
      <c r="E28" s="28"/>
      <c r="F28" s="28"/>
      <c r="G28" s="28"/>
      <c r="H28" s="28"/>
      <c r="I28" s="28"/>
    </row>
    <row r="29" spans="1:9" ht="12.75">
      <c r="A29" s="8" t="s">
        <v>73</v>
      </c>
      <c r="B29" s="4"/>
      <c r="C29" s="28">
        <f>SUM(C25:C27)</f>
        <v>-2441</v>
      </c>
      <c r="D29" s="28"/>
      <c r="E29" s="28">
        <f>SUM(E25:E27)</f>
        <v>806</v>
      </c>
      <c r="F29" s="28"/>
      <c r="G29" s="28">
        <f>SUM(G25:G27)</f>
        <v>-1697</v>
      </c>
      <c r="H29" s="28"/>
      <c r="I29" s="28">
        <f>SUM(I25:I27)</f>
        <v>6444</v>
      </c>
    </row>
    <row r="30" spans="1:9" ht="12.75">
      <c r="A30" s="8"/>
      <c r="B30" s="4"/>
      <c r="C30" s="28"/>
      <c r="D30" s="28"/>
      <c r="E30" s="28"/>
      <c r="F30" s="28"/>
      <c r="G30" s="28"/>
      <c r="H30" s="28"/>
      <c r="I30" s="28"/>
    </row>
    <row r="31" spans="1:9" ht="12.75">
      <c r="A31" s="8" t="s">
        <v>74</v>
      </c>
      <c r="B31" s="4"/>
      <c r="C31" s="28"/>
      <c r="D31" s="28"/>
      <c r="E31" s="28"/>
      <c r="F31" s="28"/>
      <c r="G31" s="28"/>
      <c r="H31" s="28"/>
      <c r="I31" s="28"/>
    </row>
    <row r="32" spans="1:9" ht="12.75">
      <c r="A32" s="1" t="s">
        <v>75</v>
      </c>
      <c r="B32" s="4"/>
      <c r="C32" s="28"/>
      <c r="D32" s="28"/>
      <c r="E32" s="28"/>
      <c r="F32" s="28"/>
      <c r="G32" s="28"/>
      <c r="H32" s="28"/>
      <c r="I32" s="28"/>
    </row>
    <row r="33" spans="1:9" ht="12.75">
      <c r="A33" s="1" t="s">
        <v>76</v>
      </c>
      <c r="B33" s="4" t="s">
        <v>183</v>
      </c>
      <c r="C33" s="28">
        <v>-97</v>
      </c>
      <c r="D33" s="28"/>
      <c r="E33" s="28">
        <v>0</v>
      </c>
      <c r="F33" s="28"/>
      <c r="G33" s="28">
        <v>-557</v>
      </c>
      <c r="H33" s="28"/>
      <c r="I33" s="28">
        <v>0</v>
      </c>
    </row>
    <row r="34" spans="1:9" ht="12.75">
      <c r="A34" s="1"/>
      <c r="B34" s="4"/>
      <c r="C34" s="28"/>
      <c r="D34" s="28"/>
      <c r="E34" s="28"/>
      <c r="F34" s="28"/>
      <c r="G34" s="28"/>
      <c r="H34" s="28"/>
      <c r="I34" s="28"/>
    </row>
    <row r="35" spans="1:9" ht="13.5" thickBot="1">
      <c r="A35" s="8" t="s">
        <v>162</v>
      </c>
      <c r="B35" s="4"/>
      <c r="C35" s="45">
        <f>SUM(C28:C33)</f>
        <v>-2538</v>
      </c>
      <c r="D35" s="28"/>
      <c r="E35" s="45">
        <f>SUM(E28:E33)</f>
        <v>806</v>
      </c>
      <c r="F35" s="28"/>
      <c r="G35" s="45">
        <f>SUM(G28:G33)</f>
        <v>-2254</v>
      </c>
      <c r="H35" s="28"/>
      <c r="I35" s="45">
        <f>SUM(I28:I33)</f>
        <v>6444</v>
      </c>
    </row>
    <row r="36" spans="1:9" ht="13.5" thickTop="1">
      <c r="A36" s="8"/>
      <c r="B36" s="4"/>
      <c r="C36" s="44"/>
      <c r="D36" s="28"/>
      <c r="E36" s="44"/>
      <c r="F36" s="28"/>
      <c r="G36" s="44"/>
      <c r="H36" s="28"/>
      <c r="I36" s="44"/>
    </row>
    <row r="37" spans="1:9" ht="12.75">
      <c r="A37" s="1" t="s">
        <v>78</v>
      </c>
      <c r="B37" s="4"/>
      <c r="C37" s="44"/>
      <c r="D37" s="28"/>
      <c r="E37" s="44"/>
      <c r="F37" s="28"/>
      <c r="G37" s="44"/>
      <c r="H37" s="28"/>
      <c r="I37" s="44"/>
    </row>
    <row r="38" spans="1:9" ht="12.75">
      <c r="A38" s="1" t="s">
        <v>174</v>
      </c>
      <c r="B38" s="4"/>
      <c r="C38" s="28">
        <v>-2200</v>
      </c>
      <c r="D38" s="28"/>
      <c r="E38" s="28">
        <v>486</v>
      </c>
      <c r="F38" s="28"/>
      <c r="G38" s="28">
        <v>-1106</v>
      </c>
      <c r="H38" s="28"/>
      <c r="I38" s="28">
        <v>5989</v>
      </c>
    </row>
    <row r="39" spans="1:9" ht="12.75">
      <c r="A39" s="1" t="s">
        <v>7</v>
      </c>
      <c r="B39" s="4"/>
      <c r="C39" s="43">
        <v>-338</v>
      </c>
      <c r="D39" s="28"/>
      <c r="E39" s="43">
        <v>320</v>
      </c>
      <c r="F39" s="28"/>
      <c r="G39" s="43">
        <v>-1148</v>
      </c>
      <c r="H39" s="28"/>
      <c r="I39" s="43">
        <v>455</v>
      </c>
    </row>
    <row r="40" spans="1:9" ht="13.5" thickBot="1">
      <c r="A40" s="1"/>
      <c r="B40" s="4"/>
      <c r="C40" s="45">
        <f>SUM(C38:C39)</f>
        <v>-2538</v>
      </c>
      <c r="D40" s="28"/>
      <c r="E40" s="45">
        <f>SUM(E38:E39)</f>
        <v>806</v>
      </c>
      <c r="F40" s="28"/>
      <c r="G40" s="45">
        <f>SUM(G38:G39)</f>
        <v>-2254</v>
      </c>
      <c r="H40" s="28"/>
      <c r="I40" s="45">
        <f>SUM(I38:I39)</f>
        <v>6444</v>
      </c>
    </row>
    <row r="41" spans="1:9" ht="13.5" thickTop="1">
      <c r="A41" s="1"/>
      <c r="B41" s="4"/>
      <c r="C41" s="7"/>
      <c r="D41" s="6"/>
      <c r="E41" s="7"/>
      <c r="F41" s="6"/>
      <c r="G41" s="7"/>
      <c r="H41" s="6"/>
      <c r="I41" s="7"/>
    </row>
    <row r="42" spans="1:9" ht="12.75">
      <c r="A42" s="8" t="s">
        <v>79</v>
      </c>
      <c r="B42" s="4"/>
      <c r="C42" s="7"/>
      <c r="D42" s="6"/>
      <c r="E42" s="7"/>
      <c r="F42" s="6"/>
      <c r="G42" s="7"/>
      <c r="H42" s="6"/>
      <c r="I42" s="7"/>
    </row>
    <row r="43" spans="1:9" ht="12.75">
      <c r="A43" s="8" t="s">
        <v>175</v>
      </c>
      <c r="B43" s="4"/>
      <c r="C43" s="87"/>
      <c r="D43" s="6"/>
      <c r="E43" s="7"/>
      <c r="F43" s="6"/>
      <c r="G43" s="7"/>
      <c r="H43" s="6"/>
      <c r="I43" s="7"/>
    </row>
    <row r="44" spans="1:9" ht="12.75">
      <c r="A44" s="1" t="s">
        <v>154</v>
      </c>
      <c r="B44" s="4"/>
      <c r="C44" s="6"/>
      <c r="D44" s="6"/>
      <c r="E44" s="6"/>
      <c r="F44" s="6"/>
      <c r="G44" s="6"/>
      <c r="H44" s="6"/>
      <c r="I44" s="6"/>
    </row>
    <row r="45" spans="1:9" ht="12.75">
      <c r="A45" s="1" t="s">
        <v>80</v>
      </c>
      <c r="B45" s="4"/>
      <c r="C45" s="42">
        <f>(C29-C39)/'Balance Sheet'!E30*100</f>
        <v>-2.889688908431351</v>
      </c>
      <c r="D45" s="42"/>
      <c r="E45" s="42">
        <f>('Income Statmt'!E29-'Income Statmt'!E39)/'Balance Sheet'!E30*100</f>
        <v>0.6678025722765747</v>
      </c>
      <c r="F45" s="42"/>
      <c r="G45" s="42">
        <f>('Income Statmt'!G29-'Income Statmt'!G39)/'Balance Sheet'!G30*100</f>
        <v>-0.754369572386501</v>
      </c>
      <c r="H45" s="42"/>
      <c r="I45" s="42">
        <f>(I29-I39)/'Balance Sheet'!E30*100</f>
        <v>8.2293613279103</v>
      </c>
    </row>
    <row r="46" spans="1:9" ht="12.75">
      <c r="A46" s="1" t="s">
        <v>155</v>
      </c>
      <c r="B46" s="4"/>
      <c r="C46" s="42"/>
      <c r="D46" s="42"/>
      <c r="E46" s="42"/>
      <c r="F46" s="42"/>
      <c r="G46" s="42"/>
      <c r="H46" s="42"/>
      <c r="I46" s="42"/>
    </row>
    <row r="47" spans="1:9" ht="12.75">
      <c r="A47" s="1" t="s">
        <v>80</v>
      </c>
      <c r="B47" s="4"/>
      <c r="C47" s="42">
        <f>C33/'Balance Sheet'!E30*100</f>
        <v>-0.1332856985819501</v>
      </c>
      <c r="D47" s="42"/>
      <c r="E47" s="42">
        <v>0</v>
      </c>
      <c r="F47" s="42"/>
      <c r="G47" s="42">
        <f>G33/'Balance Sheet'!G30*100</f>
        <v>-0.7653622073210948</v>
      </c>
      <c r="H47" s="42"/>
      <c r="I47" s="42">
        <v>0</v>
      </c>
    </row>
    <row r="48" spans="1:9" ht="13.5" thickBot="1">
      <c r="A48" s="1" t="s">
        <v>156</v>
      </c>
      <c r="B48" s="4" t="s">
        <v>110</v>
      </c>
      <c r="C48" s="46">
        <f>SUM(C45:C47)</f>
        <v>-3.022974607013301</v>
      </c>
      <c r="D48" s="42"/>
      <c r="E48" s="46">
        <f>SUM(E45:E47)</f>
        <v>0.6678025722765747</v>
      </c>
      <c r="F48" s="42"/>
      <c r="G48" s="46">
        <f>SUM(G45:G47)</f>
        <v>-1.519731779707596</v>
      </c>
      <c r="H48" s="42"/>
      <c r="I48" s="46">
        <f>SUM(I45:I47)</f>
        <v>8.2293613279103</v>
      </c>
    </row>
    <row r="49" spans="1:9" ht="13.5" thickTop="1">
      <c r="A49" s="1"/>
      <c r="B49" s="4"/>
      <c r="C49" s="42"/>
      <c r="D49" s="42"/>
      <c r="E49" s="42"/>
      <c r="F49" s="42"/>
      <c r="G49" s="42"/>
      <c r="H49" s="42"/>
      <c r="I49" s="42"/>
    </row>
    <row r="50" spans="1:9" ht="12.75">
      <c r="A50" s="1" t="s">
        <v>157</v>
      </c>
      <c r="B50" s="4"/>
      <c r="C50" s="42"/>
      <c r="D50" s="42"/>
      <c r="E50" s="42"/>
      <c r="F50" s="42"/>
      <c r="G50" s="42"/>
      <c r="H50" s="42"/>
      <c r="I50" s="42"/>
    </row>
    <row r="51" spans="1:9" ht="12.75">
      <c r="A51" s="1" t="s">
        <v>80</v>
      </c>
      <c r="B51" s="4"/>
      <c r="C51" s="42">
        <f>(C29-C39)/72586*100</f>
        <v>-2.897252913785027</v>
      </c>
      <c r="D51" s="42"/>
      <c r="E51" s="42">
        <f>(E29-E39)/72586*100</f>
        <v>0.6695506020444714</v>
      </c>
      <c r="F51" s="42"/>
      <c r="G51" s="42">
        <f>(G29-G39)/72586*100</f>
        <v>-0.7563441986057917</v>
      </c>
      <c r="H51" s="42"/>
      <c r="I51" s="42">
        <f>(I29-I39)/72586*100</f>
        <v>8.25090237786901</v>
      </c>
    </row>
    <row r="52" spans="1:9" ht="12.75">
      <c r="A52" s="1" t="s">
        <v>158</v>
      </c>
      <c r="B52" s="4"/>
      <c r="C52" s="42"/>
      <c r="D52" s="42"/>
      <c r="E52" s="42"/>
      <c r="F52" s="42"/>
      <c r="G52" s="42"/>
      <c r="H52" s="42"/>
      <c r="I52" s="42"/>
    </row>
    <row r="53" spans="1:9" ht="12.75">
      <c r="A53" s="1" t="s">
        <v>80</v>
      </c>
      <c r="B53" s="4"/>
      <c r="C53" s="42">
        <f>(C33/72586*100)</f>
        <v>-0.13363458518171548</v>
      </c>
      <c r="D53" s="42"/>
      <c r="E53" s="42">
        <f>(E33/'Balance Sheet'!E30*100)</f>
        <v>0</v>
      </c>
      <c r="F53" s="42"/>
      <c r="G53" s="42">
        <f>(G33/72586*100)</f>
        <v>-0.7673656076929435</v>
      </c>
      <c r="H53" s="42"/>
      <c r="I53" s="42">
        <f>I33/72586*100</f>
        <v>0</v>
      </c>
    </row>
    <row r="54" spans="1:9" ht="13.5" thickBot="1">
      <c r="A54" s="1" t="s">
        <v>159</v>
      </c>
      <c r="B54" s="4" t="s">
        <v>110</v>
      </c>
      <c r="C54" s="46">
        <f>SUM(C51:C53)</f>
        <v>-3.0308874989667425</v>
      </c>
      <c r="D54" s="42"/>
      <c r="E54" s="46">
        <f>SUM(E51:E53)</f>
        <v>0.6695506020444714</v>
      </c>
      <c r="F54" s="42"/>
      <c r="G54" s="46">
        <v>-1.53</v>
      </c>
      <c r="H54" s="42"/>
      <c r="I54" s="46">
        <f>SUM(I51:I53)</f>
        <v>8.25090237786901</v>
      </c>
    </row>
    <row r="55" spans="1:9" ht="13.5" thickTop="1">
      <c r="A55" s="1"/>
      <c r="B55" s="4"/>
      <c r="C55" s="6"/>
      <c r="D55" s="6"/>
      <c r="E55" s="6"/>
      <c r="F55" s="6"/>
      <c r="G55" s="6"/>
      <c r="H55" s="6"/>
      <c r="I55" s="6"/>
    </row>
    <row r="56" spans="1:9" ht="12.75">
      <c r="A56" s="89" t="s">
        <v>127</v>
      </c>
      <c r="B56" s="89"/>
      <c r="C56" s="89"/>
      <c r="D56" s="89"/>
      <c r="E56" s="89"/>
      <c r="F56" s="89"/>
      <c r="G56" s="89"/>
      <c r="H56" s="89"/>
      <c r="I56" s="89"/>
    </row>
    <row r="57" spans="1:9" ht="12.75">
      <c r="A57" s="89" t="s">
        <v>93</v>
      </c>
      <c r="B57" s="89"/>
      <c r="C57" s="89"/>
      <c r="D57" s="89"/>
      <c r="E57" s="89"/>
      <c r="F57" s="89"/>
      <c r="G57" s="89"/>
      <c r="H57" s="89"/>
      <c r="I57" s="89"/>
    </row>
    <row r="58" spans="1:9" ht="12.75">
      <c r="A58" s="89" t="s">
        <v>94</v>
      </c>
      <c r="B58" s="89"/>
      <c r="C58" s="89"/>
      <c r="D58" s="89"/>
      <c r="E58" s="89"/>
      <c r="F58" s="89"/>
      <c r="G58" s="89"/>
      <c r="H58" s="89"/>
      <c r="I58" s="89"/>
    </row>
    <row r="60" ht="12.75">
      <c r="C60">
        <v>3</v>
      </c>
    </row>
  </sheetData>
  <mergeCells count="5">
    <mergeCell ref="A58:I58"/>
    <mergeCell ref="A56:I56"/>
    <mergeCell ref="A57:I57"/>
    <mergeCell ref="C5:E5"/>
    <mergeCell ref="G5:I5"/>
  </mergeCells>
  <printOptions/>
  <pageMargins left="0.75" right="0" top="0.25" bottom="0.2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37">
      <selection activeCell="G54" sqref="G54"/>
    </sheetView>
  </sheetViews>
  <sheetFormatPr defaultColWidth="9.140625" defaultRowHeight="12.75"/>
  <cols>
    <col min="1" max="1" width="32.140625" style="0" customWidth="1"/>
    <col min="5" max="5" width="16.57421875" style="0" customWidth="1"/>
    <col min="6" max="6" width="0.85546875" style="0" customWidth="1"/>
    <col min="7" max="7" width="17.421875" style="0" customWidth="1"/>
  </cols>
  <sheetData>
    <row r="1" spans="1:7" ht="12.75">
      <c r="A1" s="8" t="s">
        <v>0</v>
      </c>
      <c r="B1" s="8"/>
      <c r="C1" s="8"/>
      <c r="D1" s="8"/>
      <c r="E1" s="8"/>
      <c r="F1" s="1"/>
      <c r="G1" s="1"/>
    </row>
    <row r="2" spans="1:7" ht="12.75">
      <c r="A2" s="8" t="s">
        <v>81</v>
      </c>
      <c r="B2" s="8"/>
      <c r="C2" s="8"/>
      <c r="D2" s="8"/>
      <c r="E2" s="8"/>
      <c r="F2" s="1"/>
      <c r="G2" s="1"/>
    </row>
    <row r="3" spans="1:7" ht="12.75">
      <c r="A3" s="8" t="s">
        <v>140</v>
      </c>
      <c r="B3" s="8"/>
      <c r="C3" s="8"/>
      <c r="D3" s="8"/>
      <c r="E3" s="8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8"/>
      <c r="D5" s="8"/>
      <c r="E5" s="9" t="s">
        <v>8</v>
      </c>
      <c r="F5" s="9"/>
      <c r="G5" s="9" t="s">
        <v>9</v>
      </c>
    </row>
    <row r="6" spans="1:7" ht="12.75">
      <c r="A6" s="1"/>
      <c r="B6" s="1"/>
      <c r="C6" s="8"/>
      <c r="D6" s="8"/>
      <c r="E6" s="9" t="s">
        <v>138</v>
      </c>
      <c r="F6" s="9"/>
      <c r="G6" s="9" t="s">
        <v>2</v>
      </c>
    </row>
    <row r="7" spans="1:7" ht="12.75">
      <c r="A7" s="1"/>
      <c r="B7" s="1"/>
      <c r="C7" s="10" t="s">
        <v>10</v>
      </c>
      <c r="D7" s="8"/>
      <c r="E7" s="9" t="s">
        <v>1</v>
      </c>
      <c r="F7" s="9"/>
      <c r="G7" s="9" t="s">
        <v>1</v>
      </c>
    </row>
    <row r="8" spans="1:7" ht="12.75">
      <c r="A8" s="1"/>
      <c r="B8" s="1"/>
      <c r="C8" s="10"/>
      <c r="D8" s="8"/>
      <c r="E8" s="9"/>
      <c r="F8" s="9"/>
      <c r="G8" s="9"/>
    </row>
    <row r="9" spans="1:7" ht="12.75">
      <c r="A9" s="8" t="s">
        <v>82</v>
      </c>
      <c r="B9" s="1"/>
      <c r="C9" s="1"/>
      <c r="D9" s="1"/>
      <c r="E9" s="1"/>
      <c r="F9" s="1"/>
      <c r="G9" s="1"/>
    </row>
    <row r="10" spans="1:7" ht="12.75">
      <c r="A10" s="8" t="s">
        <v>83</v>
      </c>
      <c r="B10" s="1"/>
      <c r="C10" s="4"/>
      <c r="D10" s="1"/>
      <c r="E10" s="1"/>
      <c r="F10" s="1"/>
      <c r="G10" s="1"/>
    </row>
    <row r="11" spans="1:7" ht="12.75">
      <c r="A11" s="1" t="s">
        <v>11</v>
      </c>
      <c r="B11" s="1"/>
      <c r="C11" s="4" t="s">
        <v>111</v>
      </c>
      <c r="D11" s="1"/>
      <c r="E11" s="50">
        <v>138174</v>
      </c>
      <c r="F11" s="5"/>
      <c r="G11" s="5">
        <v>147616</v>
      </c>
    </row>
    <row r="12" spans="1:7" ht="12.75">
      <c r="A12" s="1" t="s">
        <v>12</v>
      </c>
      <c r="B12" s="1"/>
      <c r="C12" s="1"/>
      <c r="D12" s="1"/>
      <c r="E12" s="50">
        <v>7230</v>
      </c>
      <c r="F12" s="5"/>
      <c r="G12" s="5">
        <v>7830</v>
      </c>
    </row>
    <row r="13" spans="1:7" ht="12.75">
      <c r="A13" s="1"/>
      <c r="B13" s="1"/>
      <c r="C13" s="1"/>
      <c r="D13" s="1"/>
      <c r="E13" s="51">
        <f>SUM(E11:E12)</f>
        <v>145404</v>
      </c>
      <c r="F13" s="5"/>
      <c r="G13" s="11">
        <f>SUM(G11:G12)</f>
        <v>155446</v>
      </c>
    </row>
    <row r="14" spans="1:7" ht="12.75">
      <c r="A14" s="1"/>
      <c r="B14" s="1"/>
      <c r="C14" s="1"/>
      <c r="D14" s="1"/>
      <c r="E14" s="50"/>
      <c r="F14" s="5"/>
      <c r="G14" s="5"/>
    </row>
    <row r="15" spans="1:7" ht="12.75">
      <c r="A15" s="8" t="s">
        <v>84</v>
      </c>
      <c r="B15" s="1"/>
      <c r="C15" s="1"/>
      <c r="D15" s="1"/>
      <c r="E15" s="50"/>
      <c r="F15" s="5"/>
      <c r="G15" s="5"/>
    </row>
    <row r="16" spans="1:7" ht="12.75">
      <c r="A16" s="1" t="s">
        <v>13</v>
      </c>
      <c r="B16" s="1"/>
      <c r="C16" s="1"/>
      <c r="D16" s="1"/>
      <c r="E16" s="50">
        <v>42874</v>
      </c>
      <c r="F16" s="5"/>
      <c r="G16" s="5">
        <v>41898</v>
      </c>
    </row>
    <row r="17" spans="1:7" ht="12.75">
      <c r="A17" s="1" t="s">
        <v>14</v>
      </c>
      <c r="B17" s="1"/>
      <c r="C17" s="1"/>
      <c r="D17" s="1"/>
      <c r="E17" s="50">
        <v>29872</v>
      </c>
      <c r="F17" s="5"/>
      <c r="G17" s="5">
        <v>52822</v>
      </c>
    </row>
    <row r="18" spans="1:7" ht="12.75">
      <c r="A18" s="1" t="s">
        <v>15</v>
      </c>
      <c r="B18" s="1"/>
      <c r="C18" s="1"/>
      <c r="D18" s="1"/>
      <c r="E18" s="50">
        <v>8272</v>
      </c>
      <c r="F18" s="5"/>
      <c r="G18" s="5">
        <v>6706</v>
      </c>
    </row>
    <row r="19" spans="1:7" ht="12.75">
      <c r="A19" s="1" t="s">
        <v>102</v>
      </c>
      <c r="B19" s="1"/>
      <c r="C19" s="1"/>
      <c r="D19" s="1"/>
      <c r="E19" s="50">
        <v>870</v>
      </c>
      <c r="F19" s="5"/>
      <c r="G19" s="5">
        <v>1614</v>
      </c>
    </row>
    <row r="20" spans="1:7" ht="12.75">
      <c r="A20" s="1" t="s">
        <v>103</v>
      </c>
      <c r="B20" s="1"/>
      <c r="C20" s="1"/>
      <c r="D20" s="1"/>
      <c r="E20" s="50">
        <v>27</v>
      </c>
      <c r="F20" s="5"/>
      <c r="G20" s="5">
        <v>27</v>
      </c>
    </row>
    <row r="21" spans="1:7" ht="12.75">
      <c r="A21" s="1" t="s">
        <v>16</v>
      </c>
      <c r="B21" s="1"/>
      <c r="C21" s="1"/>
      <c r="D21" s="1"/>
      <c r="E21" s="50">
        <v>235</v>
      </c>
      <c r="F21" s="5"/>
      <c r="G21" s="5">
        <v>236</v>
      </c>
    </row>
    <row r="22" spans="1:7" ht="12.75">
      <c r="A22" s="1" t="s">
        <v>176</v>
      </c>
      <c r="B22" s="1"/>
      <c r="C22" s="1"/>
      <c r="D22" s="1"/>
      <c r="E22" s="50">
        <v>1022</v>
      </c>
      <c r="F22" s="5"/>
      <c r="G22" s="5">
        <v>616</v>
      </c>
    </row>
    <row r="23" spans="1:7" ht="12.75">
      <c r="A23" s="1" t="s">
        <v>17</v>
      </c>
      <c r="B23" s="1"/>
      <c r="C23" s="1"/>
      <c r="D23" s="1"/>
      <c r="E23" s="50">
        <v>10678</v>
      </c>
      <c r="F23" s="5"/>
      <c r="G23" s="5">
        <v>26583</v>
      </c>
    </row>
    <row r="24" spans="1:7" ht="12.75">
      <c r="A24" s="1"/>
      <c r="B24" s="1"/>
      <c r="C24" s="1"/>
      <c r="D24" s="1"/>
      <c r="E24" s="51">
        <f>SUM(E16:E23)</f>
        <v>93850</v>
      </c>
      <c r="F24" s="5"/>
      <c r="G24" s="11">
        <f>SUM(G16:G23)</f>
        <v>130502</v>
      </c>
    </row>
    <row r="25" spans="1:7" ht="13.5" thickBot="1">
      <c r="A25" s="1" t="s">
        <v>85</v>
      </c>
      <c r="B25" s="1"/>
      <c r="C25" s="1"/>
      <c r="D25" s="1"/>
      <c r="E25" s="52">
        <f>E13+E24</f>
        <v>239254</v>
      </c>
      <c r="F25" s="5"/>
      <c r="G25" s="26">
        <f>G13+G24</f>
        <v>285948</v>
      </c>
    </row>
    <row r="26" spans="1:7" ht="12.75">
      <c r="A26" s="1"/>
      <c r="B26" s="1"/>
      <c r="C26" s="1"/>
      <c r="D26" s="1"/>
      <c r="E26" s="50"/>
      <c r="F26" s="5"/>
      <c r="G26" s="5"/>
    </row>
    <row r="27" spans="1:7" ht="12.75">
      <c r="A27" s="8" t="s">
        <v>86</v>
      </c>
      <c r="B27" s="1"/>
      <c r="C27" s="1"/>
      <c r="D27" s="1"/>
      <c r="E27" s="50"/>
      <c r="F27" s="5"/>
      <c r="G27" s="5"/>
    </row>
    <row r="28" spans="1:7" ht="12.75">
      <c r="A28" s="8" t="s">
        <v>178</v>
      </c>
      <c r="B28" s="1"/>
      <c r="C28" s="1"/>
      <c r="D28" s="1"/>
      <c r="E28" s="50"/>
      <c r="F28" s="5"/>
      <c r="G28" s="5"/>
    </row>
    <row r="29" spans="1:7" ht="12.75">
      <c r="A29" s="8" t="s">
        <v>177</v>
      </c>
      <c r="B29" s="1"/>
      <c r="C29" s="1"/>
      <c r="D29" s="1"/>
      <c r="E29" s="50"/>
      <c r="F29" s="5"/>
      <c r="G29" s="5"/>
    </row>
    <row r="30" spans="1:7" ht="12.75">
      <c r="A30" s="1" t="s">
        <v>25</v>
      </c>
      <c r="B30" s="1"/>
      <c r="C30" s="4" t="s">
        <v>112</v>
      </c>
      <c r="D30" s="1"/>
      <c r="E30" s="50">
        <v>72776</v>
      </c>
      <c r="F30" s="5"/>
      <c r="G30" s="5">
        <v>72776</v>
      </c>
    </row>
    <row r="31" spans="1:7" ht="12.75">
      <c r="A31" s="1" t="s">
        <v>87</v>
      </c>
      <c r="B31" s="1"/>
      <c r="C31" s="1"/>
      <c r="D31" s="1"/>
      <c r="E31" s="50">
        <v>2200</v>
      </c>
      <c r="F31" s="5"/>
      <c r="G31" s="5">
        <v>2200</v>
      </c>
    </row>
    <row r="32" spans="1:7" ht="12.75">
      <c r="A32" s="1" t="s">
        <v>88</v>
      </c>
      <c r="B32" s="1"/>
      <c r="C32" s="1"/>
      <c r="D32" s="1"/>
      <c r="E32" s="53">
        <v>37420</v>
      </c>
      <c r="F32" s="5"/>
      <c r="G32" s="27">
        <v>42166</v>
      </c>
    </row>
    <row r="33" spans="1:7" ht="12.75">
      <c r="A33" s="1"/>
      <c r="B33" s="1"/>
      <c r="C33" s="1"/>
      <c r="D33" s="1"/>
      <c r="E33" s="50">
        <f>SUM(E30:E32)</f>
        <v>112396</v>
      </c>
      <c r="F33" s="5"/>
      <c r="G33" s="5">
        <f>SUM(G30:G32)</f>
        <v>117142</v>
      </c>
    </row>
    <row r="34" spans="1:7" ht="12.75">
      <c r="A34" s="8" t="s">
        <v>7</v>
      </c>
      <c r="B34" s="1"/>
      <c r="C34" s="1"/>
      <c r="D34" s="1"/>
      <c r="E34" s="50">
        <v>11523</v>
      </c>
      <c r="F34" s="5"/>
      <c r="G34" s="5">
        <v>30389</v>
      </c>
    </row>
    <row r="35" spans="1:7" ht="12.75">
      <c r="A35" s="8" t="s">
        <v>89</v>
      </c>
      <c r="B35" s="1"/>
      <c r="C35" s="1"/>
      <c r="D35" s="1"/>
      <c r="E35" s="51">
        <f>SUM(E33:E34)</f>
        <v>123919</v>
      </c>
      <c r="F35" s="5"/>
      <c r="G35" s="11">
        <f>SUM(G33:G34)</f>
        <v>147531</v>
      </c>
    </row>
    <row r="36" spans="1:7" ht="12.75">
      <c r="A36" s="8"/>
      <c r="B36" s="1"/>
      <c r="C36" s="1"/>
      <c r="D36" s="1"/>
      <c r="E36" s="50"/>
      <c r="F36" s="5"/>
      <c r="G36" s="5"/>
    </row>
    <row r="37" spans="1:7" ht="12.75">
      <c r="A37" s="8" t="s">
        <v>28</v>
      </c>
      <c r="B37" s="1"/>
      <c r="C37" s="1"/>
      <c r="D37" s="1"/>
      <c r="E37" s="50"/>
      <c r="F37" s="5"/>
      <c r="G37" s="5"/>
    </row>
    <row r="38" spans="1:7" ht="12.75">
      <c r="A38" s="1" t="s">
        <v>26</v>
      </c>
      <c r="B38" s="1"/>
      <c r="C38" s="4" t="s">
        <v>24</v>
      </c>
      <c r="D38" s="1"/>
      <c r="E38" s="50">
        <v>38358</v>
      </c>
      <c r="F38" s="5"/>
      <c r="G38" s="5">
        <v>41041</v>
      </c>
    </row>
    <row r="39" spans="1:7" ht="12.75">
      <c r="A39" s="1" t="s">
        <v>21</v>
      </c>
      <c r="B39" s="1"/>
      <c r="C39" s="1"/>
      <c r="D39" s="1"/>
      <c r="E39" s="50">
        <v>1363</v>
      </c>
      <c r="F39" s="5"/>
      <c r="G39" s="5">
        <v>1268</v>
      </c>
    </row>
    <row r="40" spans="1:7" ht="12.75">
      <c r="A40" s="1" t="s">
        <v>27</v>
      </c>
      <c r="B40" s="1"/>
      <c r="C40" s="1"/>
      <c r="D40" s="1"/>
      <c r="E40" s="50">
        <v>4877</v>
      </c>
      <c r="F40" s="5"/>
      <c r="G40" s="5">
        <v>4859</v>
      </c>
    </row>
    <row r="41" spans="1:7" ht="12.75">
      <c r="A41" s="1"/>
      <c r="B41" s="1"/>
      <c r="C41" s="1"/>
      <c r="D41" s="1"/>
      <c r="E41" s="51">
        <f>SUM(E38:E40)</f>
        <v>44598</v>
      </c>
      <c r="F41" s="5"/>
      <c r="G41" s="11">
        <f>SUM(G38:G40)</f>
        <v>47168</v>
      </c>
    </row>
    <row r="42" spans="1:7" ht="12.75">
      <c r="A42" s="8"/>
      <c r="B42" s="1"/>
      <c r="C42" s="1"/>
      <c r="D42" s="1"/>
      <c r="E42" s="50"/>
      <c r="F42" s="5"/>
      <c r="G42" s="5"/>
    </row>
    <row r="43" spans="1:7" ht="12.75">
      <c r="A43" s="8" t="s">
        <v>90</v>
      </c>
      <c r="B43" s="1"/>
      <c r="C43" s="1"/>
      <c r="D43" s="1"/>
      <c r="E43" s="50"/>
      <c r="F43" s="5"/>
      <c r="G43" s="5"/>
    </row>
    <row r="44" spans="1:7" ht="12.75">
      <c r="A44" s="1" t="s">
        <v>18</v>
      </c>
      <c r="B44" s="1"/>
      <c r="C44" s="4" t="s">
        <v>24</v>
      </c>
      <c r="D44" s="1"/>
      <c r="E44" s="50">
        <v>41682</v>
      </c>
      <c r="F44" s="5"/>
      <c r="G44" s="5">
        <v>46063</v>
      </c>
    </row>
    <row r="45" spans="1:7" ht="12.75">
      <c r="A45" s="1" t="s">
        <v>19</v>
      </c>
      <c r="B45" s="1"/>
      <c r="C45" s="1"/>
      <c r="D45" s="1"/>
      <c r="E45" s="50">
        <v>11986</v>
      </c>
      <c r="F45" s="5"/>
      <c r="G45" s="5">
        <v>19213</v>
      </c>
    </row>
    <row r="46" spans="1:7" ht="12.75">
      <c r="A46" s="1" t="s">
        <v>20</v>
      </c>
      <c r="B46" s="1"/>
      <c r="C46" s="1"/>
      <c r="D46" s="1"/>
      <c r="E46" s="50">
        <f>11566-1</f>
        <v>11565</v>
      </c>
      <c r="F46" s="5"/>
      <c r="G46" s="5">
        <v>20714</v>
      </c>
    </row>
    <row r="47" spans="1:7" ht="12.75">
      <c r="A47" s="1" t="s">
        <v>21</v>
      </c>
      <c r="B47" s="1"/>
      <c r="C47" s="1"/>
      <c r="D47" s="1"/>
      <c r="E47" s="50">
        <v>502</v>
      </c>
      <c r="F47" s="5"/>
      <c r="G47" s="5">
        <v>628</v>
      </c>
    </row>
    <row r="48" spans="1:7" ht="12.75">
      <c r="A48" s="1" t="s">
        <v>104</v>
      </c>
      <c r="B48" s="1"/>
      <c r="C48" s="1"/>
      <c r="D48" s="1"/>
      <c r="E48" s="50">
        <v>834</v>
      </c>
      <c r="F48" s="5"/>
      <c r="G48" s="5">
        <v>557</v>
      </c>
    </row>
    <row r="49" spans="1:7" ht="12.75">
      <c r="A49" s="1" t="s">
        <v>22</v>
      </c>
      <c r="B49" s="1"/>
      <c r="C49" s="1"/>
      <c r="D49" s="1"/>
      <c r="E49" s="50">
        <v>3992</v>
      </c>
      <c r="F49" s="5"/>
      <c r="G49" s="5">
        <v>3782</v>
      </c>
    </row>
    <row r="50" spans="1:7" ht="12.75">
      <c r="A50" s="1" t="s">
        <v>23</v>
      </c>
      <c r="B50" s="1"/>
      <c r="C50" s="1"/>
      <c r="D50" s="1"/>
      <c r="E50" s="50">
        <v>176</v>
      </c>
      <c r="F50" s="5"/>
      <c r="G50" s="5">
        <v>292</v>
      </c>
    </row>
    <row r="51" spans="1:7" ht="12.75">
      <c r="A51" s="1"/>
      <c r="B51" s="1"/>
      <c r="C51" s="1"/>
      <c r="D51" s="1"/>
      <c r="E51" s="51">
        <f>SUM(E44:E50)</f>
        <v>70737</v>
      </c>
      <c r="F51" s="5"/>
      <c r="G51" s="11">
        <f>SUM(G44:G50)</f>
        <v>91249</v>
      </c>
    </row>
    <row r="52" spans="1:7" ht="12.75">
      <c r="A52" s="8" t="s">
        <v>91</v>
      </c>
      <c r="B52" s="1"/>
      <c r="C52" s="1"/>
      <c r="D52" s="1"/>
      <c r="E52" s="51">
        <f>E41+E51</f>
        <v>115335</v>
      </c>
      <c r="F52" s="5"/>
      <c r="G52" s="11">
        <f>G41+G51</f>
        <v>138417</v>
      </c>
    </row>
    <row r="53" spans="1:7" ht="13.5" thickBot="1">
      <c r="A53" s="8" t="s">
        <v>92</v>
      </c>
      <c r="B53" s="1"/>
      <c r="C53" s="1"/>
      <c r="D53" s="1"/>
      <c r="E53" s="52">
        <f>E35+E52</f>
        <v>239254</v>
      </c>
      <c r="F53" s="5"/>
      <c r="G53" s="26">
        <f>G35+G52</f>
        <v>285948</v>
      </c>
    </row>
    <row r="54" spans="1:7" ht="12.75">
      <c r="A54" s="1"/>
      <c r="B54" s="1"/>
      <c r="C54" s="1"/>
      <c r="D54" s="1"/>
      <c r="E54" s="50"/>
      <c r="F54" s="12"/>
      <c r="G54" s="12"/>
    </row>
    <row r="55" spans="1:7" ht="12.75">
      <c r="A55" s="1" t="s">
        <v>137</v>
      </c>
      <c r="B55" s="1"/>
      <c r="C55" s="1"/>
      <c r="D55" s="1"/>
      <c r="E55" s="65">
        <f>E33/72776</f>
        <v>1.544410245135759</v>
      </c>
      <c r="F55" s="12"/>
      <c r="G55" s="12">
        <v>1.61</v>
      </c>
    </row>
    <row r="56" spans="1:7" ht="12.75">
      <c r="A56" s="1"/>
      <c r="B56" s="1"/>
      <c r="C56" s="1"/>
      <c r="D56" s="1"/>
      <c r="E56" s="12"/>
      <c r="F56" s="12"/>
      <c r="G56" s="12"/>
    </row>
    <row r="57" spans="1:7" ht="12.75">
      <c r="A57" s="89" t="s">
        <v>179</v>
      </c>
      <c r="B57" s="89"/>
      <c r="C57" s="89"/>
      <c r="D57" s="89"/>
      <c r="E57" s="89"/>
      <c r="F57" s="89"/>
      <c r="G57" s="89"/>
    </row>
    <row r="58" spans="1:7" ht="12.75">
      <c r="A58" s="89" t="s">
        <v>93</v>
      </c>
      <c r="B58" s="89"/>
      <c r="C58" s="89"/>
      <c r="D58" s="89"/>
      <c r="E58" s="89"/>
      <c r="F58" s="89"/>
      <c r="G58" s="89"/>
    </row>
    <row r="59" spans="1:7" ht="12.75">
      <c r="A59" s="89" t="s">
        <v>94</v>
      </c>
      <c r="B59" s="89"/>
      <c r="C59" s="89"/>
      <c r="D59" s="89"/>
      <c r="E59" s="89"/>
      <c r="F59" s="89"/>
      <c r="G59" s="89"/>
    </row>
    <row r="60" spans="1:7" ht="12.75">
      <c r="A60" s="1"/>
      <c r="B60" s="1"/>
      <c r="C60" s="1"/>
      <c r="D60" s="1"/>
      <c r="E60" s="5"/>
      <c r="F60" s="5"/>
      <c r="G60" s="31"/>
    </row>
    <row r="61" ht="12.75">
      <c r="C61">
        <v>4</v>
      </c>
    </row>
  </sheetData>
  <mergeCells count="3">
    <mergeCell ref="A57:G57"/>
    <mergeCell ref="A58:G58"/>
    <mergeCell ref="A59:G59"/>
  </mergeCells>
  <printOptions/>
  <pageMargins left="0.5" right="0" top="0.25" bottom="0.25" header="0.5" footer="0.5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3">
      <selection activeCell="B27" sqref="B27"/>
    </sheetView>
  </sheetViews>
  <sheetFormatPr defaultColWidth="9.140625" defaultRowHeight="12.75"/>
  <cols>
    <col min="1" max="1" width="28.57421875" style="0" customWidth="1"/>
    <col min="2" max="2" width="6.8515625" style="0" customWidth="1"/>
    <col min="3" max="3" width="10.28125" style="0" bestFit="1" customWidth="1"/>
    <col min="4" max="4" width="3.140625" style="0" customWidth="1"/>
    <col min="5" max="5" width="9.28125" style="0" bestFit="1" customWidth="1"/>
    <col min="6" max="6" width="3.00390625" style="0" customWidth="1"/>
    <col min="7" max="7" width="9.8515625" style="0" bestFit="1" customWidth="1"/>
    <col min="8" max="8" width="3.7109375" style="0" customWidth="1"/>
    <col min="9" max="9" width="10.28125" style="0" bestFit="1" customWidth="1"/>
    <col min="10" max="10" width="2.7109375" style="0" customWidth="1"/>
    <col min="11" max="11" width="11.28125" style="0" bestFit="1" customWidth="1"/>
    <col min="12" max="12" width="3.00390625" style="0" customWidth="1"/>
    <col min="13" max="13" width="10.8515625" style="0" bestFit="1" customWidth="1"/>
    <col min="14" max="14" width="3.140625" style="0" customWidth="1"/>
    <col min="15" max="15" width="11.28125" style="0" bestFit="1" customWidth="1"/>
  </cols>
  <sheetData>
    <row r="1" spans="1:11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 t="s">
        <v>169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3:15" ht="12.75">
      <c r="M5" s="9" t="s">
        <v>99</v>
      </c>
      <c r="O5" s="9" t="s">
        <v>35</v>
      </c>
    </row>
    <row r="6" spans="3:15" ht="12.75">
      <c r="C6" s="89" t="s">
        <v>98</v>
      </c>
      <c r="D6" s="89"/>
      <c r="E6" s="89"/>
      <c r="F6" s="89"/>
      <c r="G6" s="89"/>
      <c r="H6" s="89"/>
      <c r="I6" s="89"/>
      <c r="J6" s="89"/>
      <c r="K6" s="89"/>
      <c r="M6" s="9" t="s">
        <v>100</v>
      </c>
      <c r="O6" s="9" t="s">
        <v>101</v>
      </c>
    </row>
    <row r="7" spans="5:9" ht="12.75">
      <c r="E7" s="89" t="s">
        <v>97</v>
      </c>
      <c r="F7" s="89"/>
      <c r="G7" s="89"/>
      <c r="I7" s="10" t="s">
        <v>33</v>
      </c>
    </row>
    <row r="8" spans="3:9" ht="12.75">
      <c r="C8" s="9" t="s">
        <v>31</v>
      </c>
      <c r="E8" s="9" t="s">
        <v>29</v>
      </c>
      <c r="F8" s="9"/>
      <c r="G8" s="9" t="s">
        <v>105</v>
      </c>
      <c r="I8" s="9" t="s">
        <v>34</v>
      </c>
    </row>
    <row r="9" spans="2:11" ht="12.75">
      <c r="B9" s="8" t="s">
        <v>3</v>
      </c>
      <c r="C9" s="9" t="s">
        <v>32</v>
      </c>
      <c r="E9" s="9" t="s">
        <v>30</v>
      </c>
      <c r="F9" s="9"/>
      <c r="G9" s="9" t="s">
        <v>106</v>
      </c>
      <c r="I9" s="9" t="s">
        <v>96</v>
      </c>
      <c r="K9" s="9" t="s">
        <v>35</v>
      </c>
    </row>
    <row r="10" spans="3:15" ht="12.75">
      <c r="C10" s="9" t="s">
        <v>1</v>
      </c>
      <c r="D10" s="8"/>
      <c r="E10" s="9" t="s">
        <v>1</v>
      </c>
      <c r="F10" s="9"/>
      <c r="G10" s="9" t="s">
        <v>1</v>
      </c>
      <c r="H10" s="8"/>
      <c r="I10" s="9" t="s">
        <v>1</v>
      </c>
      <c r="J10" s="8"/>
      <c r="K10" s="9" t="s">
        <v>1</v>
      </c>
      <c r="L10" s="8"/>
      <c r="M10" s="9" t="s">
        <v>1</v>
      </c>
      <c r="N10" s="8"/>
      <c r="O10" s="9" t="s">
        <v>1</v>
      </c>
    </row>
    <row r="11" spans="3:15" ht="6" customHeight="1">
      <c r="C11" s="13"/>
      <c r="E11" s="13"/>
      <c r="F11" s="13"/>
      <c r="G11" s="13"/>
      <c r="I11" s="13"/>
      <c r="K11" s="13"/>
      <c r="M11" s="13"/>
      <c r="O11" s="13"/>
    </row>
    <row r="12" ht="12.75">
      <c r="A12" s="8" t="s">
        <v>141</v>
      </c>
    </row>
    <row r="13" ht="12.75">
      <c r="A13" s="8" t="s">
        <v>142</v>
      </c>
    </row>
    <row r="14" ht="6.75" customHeight="1">
      <c r="A14" s="8"/>
    </row>
    <row r="15" spans="1:15" ht="12.75">
      <c r="A15" s="1" t="s">
        <v>180</v>
      </c>
      <c r="C15" s="14"/>
      <c r="D15" s="14"/>
      <c r="E15" s="14"/>
      <c r="F15" s="14"/>
      <c r="G15" s="14"/>
      <c r="H15" s="14"/>
      <c r="I15" s="14"/>
      <c r="J15" s="14"/>
      <c r="K15" s="14"/>
      <c r="M15" s="14"/>
      <c r="O15" s="14"/>
    </row>
    <row r="16" spans="1:15" ht="12.75">
      <c r="A16" s="1" t="s">
        <v>107</v>
      </c>
      <c r="C16" s="55">
        <v>72776</v>
      </c>
      <c r="D16" s="55"/>
      <c r="E16" s="55">
        <v>2200</v>
      </c>
      <c r="F16" s="55"/>
      <c r="G16" s="55">
        <v>5272</v>
      </c>
      <c r="H16" s="55"/>
      <c r="I16" s="55">
        <v>36893</v>
      </c>
      <c r="J16" s="55"/>
      <c r="K16" s="55">
        <v>117141</v>
      </c>
      <c r="L16" s="55"/>
      <c r="M16" s="55">
        <v>30389</v>
      </c>
      <c r="N16" s="55"/>
      <c r="O16" s="56">
        <v>147530</v>
      </c>
    </row>
    <row r="17" spans="3:15" ht="7.5" customHeight="1"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t="s">
        <v>109</v>
      </c>
      <c r="B18" t="s">
        <v>113</v>
      </c>
      <c r="C18" s="55">
        <v>0</v>
      </c>
      <c r="D18" s="55"/>
      <c r="E18" s="55">
        <v>0</v>
      </c>
      <c r="F18" s="55"/>
      <c r="G18" s="55">
        <v>-5272</v>
      </c>
      <c r="H18" s="55"/>
      <c r="I18" s="55">
        <v>5272</v>
      </c>
      <c r="J18" s="55"/>
      <c r="K18" s="55">
        <v>0</v>
      </c>
      <c r="L18" s="55"/>
      <c r="M18" s="55">
        <v>0</v>
      </c>
      <c r="N18" s="55"/>
      <c r="O18" s="56">
        <v>0</v>
      </c>
    </row>
    <row r="19" spans="3:15" ht="6.75" customHeight="1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t="s">
        <v>125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2.75">
      <c r="A21" t="s">
        <v>126</v>
      </c>
      <c r="C21" s="56">
        <v>72776</v>
      </c>
      <c r="D21" s="56"/>
      <c r="E21" s="56">
        <v>2200</v>
      </c>
      <c r="F21" s="56"/>
      <c r="G21" s="56">
        <v>0</v>
      </c>
      <c r="H21" s="56"/>
      <c r="I21" s="56">
        <v>42165</v>
      </c>
      <c r="J21" s="56"/>
      <c r="K21" s="55">
        <f>SUM(C21:I21)</f>
        <v>117141</v>
      </c>
      <c r="L21" s="56"/>
      <c r="M21" s="56">
        <v>30389</v>
      </c>
      <c r="N21" s="56"/>
      <c r="O21" s="56">
        <v>147530</v>
      </c>
    </row>
    <row r="22" spans="3:15" ht="8.25" customHeight="1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2.75">
      <c r="A23" t="s">
        <v>131</v>
      </c>
      <c r="C23" s="56">
        <v>0</v>
      </c>
      <c r="D23" s="56"/>
      <c r="E23" s="56">
        <v>0</v>
      </c>
      <c r="F23" s="56"/>
      <c r="G23" s="56">
        <v>0</v>
      </c>
      <c r="H23" s="56"/>
      <c r="I23" s="56">
        <v>0</v>
      </c>
      <c r="J23" s="56"/>
      <c r="K23" s="56">
        <v>0</v>
      </c>
      <c r="L23" s="56"/>
      <c r="M23" s="56">
        <v>-17718</v>
      </c>
      <c r="N23" s="56"/>
      <c r="O23" s="56">
        <v>-17718</v>
      </c>
    </row>
    <row r="24" spans="3:15" ht="7.5" customHeight="1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2.75">
      <c r="A25" t="s">
        <v>150</v>
      </c>
      <c r="C25" s="56">
        <v>0</v>
      </c>
      <c r="D25" s="56"/>
      <c r="E25" s="56">
        <v>0</v>
      </c>
      <c r="F25" s="56"/>
      <c r="G25" s="56">
        <v>0</v>
      </c>
      <c r="H25" s="56"/>
      <c r="I25" s="64">
        <v>-1106</v>
      </c>
      <c r="J25" s="64"/>
      <c r="K25" s="55">
        <f>SUM(C25:I25)</f>
        <v>-1106</v>
      </c>
      <c r="L25" s="64"/>
      <c r="M25" s="64">
        <v>-1148</v>
      </c>
      <c r="N25" s="64"/>
      <c r="O25" s="64">
        <f>SUM(K25:M25)</f>
        <v>-2254</v>
      </c>
    </row>
    <row r="26" spans="3:15" ht="7.5" customHeight="1">
      <c r="C26" s="56"/>
      <c r="D26" s="56"/>
      <c r="E26" s="56"/>
      <c r="F26" s="56"/>
      <c r="G26" s="56"/>
      <c r="H26" s="56"/>
      <c r="I26" s="64"/>
      <c r="J26" s="64"/>
      <c r="K26" s="64"/>
      <c r="L26" s="64"/>
      <c r="M26" s="64"/>
      <c r="N26" s="64"/>
      <c r="O26" s="64"/>
    </row>
    <row r="27" spans="1:15" ht="12.75">
      <c r="A27" t="s">
        <v>145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3"/>
      <c r="N27" s="63"/>
      <c r="O27" s="64">
        <f>SUM(K27:M27)</f>
        <v>0</v>
      </c>
    </row>
    <row r="28" spans="1:15" ht="12.75">
      <c r="A28" s="54" t="s">
        <v>151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63"/>
      <c r="N28" s="63"/>
      <c r="O28" s="64"/>
    </row>
    <row r="29" spans="1:15" ht="12.75">
      <c r="A29" s="54" t="s">
        <v>152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63"/>
      <c r="N29" s="63"/>
      <c r="O29" s="64">
        <f>SUM(K29:M29)</f>
        <v>0</v>
      </c>
    </row>
    <row r="30" spans="1:15" ht="12.75">
      <c r="A30" s="54" t="s">
        <v>153</v>
      </c>
      <c r="C30" s="55">
        <v>0</v>
      </c>
      <c r="D30" s="55"/>
      <c r="E30" s="55">
        <v>0</v>
      </c>
      <c r="F30" s="55"/>
      <c r="G30" s="55">
        <v>0</v>
      </c>
      <c r="H30" s="55"/>
      <c r="I30" s="55">
        <v>-3639</v>
      </c>
      <c r="J30" s="55"/>
      <c r="K30" s="55">
        <f>SUM(C30:I30)</f>
        <v>-3639</v>
      </c>
      <c r="L30" s="55"/>
      <c r="M30" s="63">
        <v>0</v>
      </c>
      <c r="N30" s="63"/>
      <c r="O30" s="64">
        <f>SUM(K30:M30)</f>
        <v>-3639</v>
      </c>
    </row>
    <row r="31" spans="3:15" ht="5.25" customHeight="1">
      <c r="C31" s="56"/>
      <c r="D31" s="56"/>
      <c r="E31" s="56"/>
      <c r="F31" s="56"/>
      <c r="G31" s="56"/>
      <c r="H31" s="56"/>
      <c r="I31" s="64"/>
      <c r="J31" s="64"/>
      <c r="K31" s="64"/>
      <c r="L31" s="64"/>
      <c r="M31" s="64"/>
      <c r="N31" s="64"/>
      <c r="O31" s="64"/>
    </row>
    <row r="32" spans="1:15" ht="13.5" thickBot="1">
      <c r="A32" t="s">
        <v>143</v>
      </c>
      <c r="C32" s="58">
        <f>SUM(C21:C25)</f>
        <v>72776</v>
      </c>
      <c r="D32" s="58"/>
      <c r="E32" s="58">
        <f>SUM(E21:E25)</f>
        <v>2200</v>
      </c>
      <c r="F32" s="58"/>
      <c r="G32" s="58">
        <v>0</v>
      </c>
      <c r="H32" s="58"/>
      <c r="I32" s="58">
        <f>SUM(I21:I31)</f>
        <v>37420</v>
      </c>
      <c r="J32" s="58"/>
      <c r="K32" s="58">
        <f>SUM(K21:K31)</f>
        <v>112396</v>
      </c>
      <c r="L32" s="58"/>
      <c r="M32" s="58">
        <f>SUM(M21:M31)</f>
        <v>11523</v>
      </c>
      <c r="N32" s="58"/>
      <c r="O32" s="58">
        <f>SUM(O21:O31)</f>
        <v>123919</v>
      </c>
    </row>
    <row r="33" spans="3:15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3:15" ht="12.7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2.75">
      <c r="A35" s="62" t="s">
        <v>135</v>
      </c>
      <c r="B35" s="62"/>
      <c r="C35" s="63">
        <v>64881</v>
      </c>
      <c r="D35" s="63"/>
      <c r="E35" s="63">
        <v>69</v>
      </c>
      <c r="F35" s="63"/>
      <c r="G35" s="63">
        <v>2575</v>
      </c>
      <c r="H35" s="63"/>
      <c r="I35" s="63">
        <v>35514</v>
      </c>
      <c r="J35" s="63"/>
      <c r="K35" s="63">
        <f>SUM(C35:I35)</f>
        <v>103039</v>
      </c>
      <c r="L35" s="63"/>
      <c r="M35" s="63">
        <v>17799</v>
      </c>
      <c r="N35" s="63"/>
      <c r="O35" s="64">
        <f>SUM(K35:M35)</f>
        <v>120838</v>
      </c>
    </row>
    <row r="36" spans="1:15" ht="7.5" customHeight="1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62" t="s">
        <v>136</v>
      </c>
      <c r="B37" s="62"/>
      <c r="C37" s="63">
        <v>7895</v>
      </c>
      <c r="D37" s="63"/>
      <c r="E37" s="63">
        <v>2131</v>
      </c>
      <c r="F37" s="63"/>
      <c r="G37" s="63">
        <v>6849</v>
      </c>
      <c r="H37" s="63"/>
      <c r="I37" s="63">
        <v>0</v>
      </c>
      <c r="J37" s="63"/>
      <c r="K37" s="63">
        <f>SUM(C37:I37)</f>
        <v>16875</v>
      </c>
      <c r="L37" s="63"/>
      <c r="M37" s="63">
        <v>11360</v>
      </c>
      <c r="N37" s="63"/>
      <c r="O37" s="64">
        <f aca="true" t="shared" si="0" ref="O37:O44">SUM(K37:M37)</f>
        <v>28235</v>
      </c>
    </row>
    <row r="38" spans="1:15" ht="6" customHeight="1">
      <c r="A38" s="62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 customHeight="1">
      <c r="A39" s="62" t="s">
        <v>77</v>
      </c>
      <c r="B39" s="62"/>
      <c r="C39" s="63">
        <v>0</v>
      </c>
      <c r="D39" s="63"/>
      <c r="E39" s="63">
        <v>0</v>
      </c>
      <c r="F39" s="63"/>
      <c r="G39" s="63">
        <v>0</v>
      </c>
      <c r="H39" s="63"/>
      <c r="I39" s="63">
        <v>6444</v>
      </c>
      <c r="J39" s="63"/>
      <c r="K39" s="63">
        <f>SUM(C39:I39)</f>
        <v>6444</v>
      </c>
      <c r="L39" s="63"/>
      <c r="M39" s="63">
        <v>-455</v>
      </c>
      <c r="N39" s="63"/>
      <c r="O39" s="64">
        <f t="shared" si="0"/>
        <v>5989</v>
      </c>
    </row>
    <row r="40" spans="1:15" ht="6" customHeight="1">
      <c r="A40" s="62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62" t="s">
        <v>145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>
        <f t="shared" si="0"/>
        <v>0</v>
      </c>
    </row>
    <row r="42" spans="1:15" ht="12.75">
      <c r="A42" s="76" t="s">
        <v>151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76" t="s">
        <v>146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>
        <f t="shared" si="0"/>
        <v>0</v>
      </c>
    </row>
    <row r="44" spans="1:15" ht="12.75">
      <c r="A44" s="76" t="s">
        <v>147</v>
      </c>
      <c r="B44" s="62"/>
      <c r="C44" s="63">
        <v>0</v>
      </c>
      <c r="D44" s="63"/>
      <c r="E44" s="63">
        <v>0</v>
      </c>
      <c r="F44" s="63"/>
      <c r="G44" s="63">
        <v>0</v>
      </c>
      <c r="H44" s="63"/>
      <c r="I44" s="63">
        <v>-5822</v>
      </c>
      <c r="J44" s="63"/>
      <c r="K44" s="63">
        <f>SUM(C44:I44)</f>
        <v>-5822</v>
      </c>
      <c r="L44" s="63"/>
      <c r="M44" s="63">
        <v>0</v>
      </c>
      <c r="N44" s="63"/>
      <c r="O44" s="64">
        <f t="shared" si="0"/>
        <v>-5822</v>
      </c>
    </row>
    <row r="45" spans="1:15" ht="6" customHeight="1">
      <c r="A45" s="62"/>
      <c r="B45" s="62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3.5" thickBot="1">
      <c r="A46" s="62" t="s">
        <v>144</v>
      </c>
      <c r="B46" s="62"/>
      <c r="C46" s="78">
        <f>SUM(C35:C44)</f>
        <v>72776</v>
      </c>
      <c r="D46" s="78"/>
      <c r="E46" s="78">
        <f>SUM(E35:E44)</f>
        <v>2200</v>
      </c>
      <c r="F46" s="78"/>
      <c r="G46" s="78">
        <f>SUM(G35:G44)</f>
        <v>9424</v>
      </c>
      <c r="H46" s="78"/>
      <c r="I46" s="78">
        <f>SUM(I35:I44)</f>
        <v>36136</v>
      </c>
      <c r="J46" s="78"/>
      <c r="K46" s="78">
        <f>SUM(K35:K44)</f>
        <v>120536</v>
      </c>
      <c r="L46" s="78"/>
      <c r="M46" s="78">
        <f>SUM(M35:M44)</f>
        <v>28704</v>
      </c>
      <c r="N46" s="78"/>
      <c r="O46" s="78">
        <f>SUM(O35:O44)</f>
        <v>149240</v>
      </c>
    </row>
    <row r="47" spans="1:15" ht="12.75">
      <c r="A47" s="62"/>
      <c r="B47" s="62"/>
      <c r="C47" s="79"/>
      <c r="D47" s="79"/>
      <c r="E47" s="79"/>
      <c r="F47" s="79"/>
      <c r="G47" s="79"/>
      <c r="H47" s="80"/>
      <c r="I47" s="79"/>
      <c r="J47" s="80"/>
      <c r="K47" s="79"/>
      <c r="L47" s="81"/>
      <c r="M47" s="79"/>
      <c r="N47" s="81"/>
      <c r="O47" s="79"/>
    </row>
    <row r="48" spans="1:15" ht="12.75">
      <c r="A48" s="89" t="s">
        <v>128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5" ht="12.75">
      <c r="A49" s="89" t="s">
        <v>93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2.75">
      <c r="A50" s="89" t="s">
        <v>94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12.75">
      <c r="A51" s="92">
        <v>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</sheetData>
  <mergeCells count="7">
    <mergeCell ref="C6:K6"/>
    <mergeCell ref="E7:G7"/>
    <mergeCell ref="A48:O48"/>
    <mergeCell ref="A52:O52"/>
    <mergeCell ref="A49:O49"/>
    <mergeCell ref="A50:O50"/>
    <mergeCell ref="A51:O51"/>
  </mergeCells>
  <printOptions/>
  <pageMargins left="0.5" right="0.25" top="0.75" bottom="0.75" header="0.5" footer="0.5"/>
  <pageSetup fitToHeight="1" fitToWidth="1" horizontalDpi="600" verticalDpi="600" orientation="landscape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workbookViewId="0" topLeftCell="A36">
      <selection activeCell="A3" sqref="A3"/>
    </sheetView>
  </sheetViews>
  <sheetFormatPr defaultColWidth="9.140625" defaultRowHeight="12.75"/>
  <cols>
    <col min="1" max="1" width="20.57421875" style="0" customWidth="1"/>
    <col min="2" max="2" width="4.28125" style="0" customWidth="1"/>
    <col min="3" max="3" width="11.28125" style="0" customWidth="1"/>
    <col min="4" max="4" width="4.28125" style="0" customWidth="1"/>
    <col min="5" max="5" width="6.421875" style="0" customWidth="1"/>
    <col min="6" max="6" width="4.28125" style="0" customWidth="1"/>
    <col min="7" max="7" width="14.00390625" style="72" customWidth="1"/>
    <col min="8" max="8" width="3.421875" style="0" customWidth="1"/>
    <col min="9" max="9" width="14.00390625" style="0" customWidth="1"/>
  </cols>
  <sheetData>
    <row r="1" spans="1:9" ht="12.75">
      <c r="A1" s="22" t="s">
        <v>0</v>
      </c>
      <c r="B1" s="22"/>
      <c r="C1" s="23"/>
      <c r="D1" s="23"/>
      <c r="E1" s="23"/>
      <c r="F1" s="16"/>
      <c r="G1" s="16"/>
      <c r="H1" s="16"/>
      <c r="I1" s="16"/>
    </row>
    <row r="2" spans="1:9" ht="12.75">
      <c r="A2" s="22" t="s">
        <v>181</v>
      </c>
      <c r="B2" s="22"/>
      <c r="C2" s="23"/>
      <c r="D2" s="23"/>
      <c r="E2" s="23"/>
      <c r="F2" s="16"/>
      <c r="G2" s="16"/>
      <c r="H2" s="16"/>
      <c r="I2" s="16"/>
    </row>
    <row r="3" spans="1:9" ht="12.75">
      <c r="A3" s="22" t="s">
        <v>168</v>
      </c>
      <c r="B3" s="22"/>
      <c r="C3" s="23"/>
      <c r="D3" s="23"/>
      <c r="E3" s="23"/>
      <c r="F3" s="16"/>
      <c r="G3" s="16"/>
      <c r="H3" s="16"/>
      <c r="I3" s="16"/>
    </row>
    <row r="4" spans="1:9" ht="12.75">
      <c r="A4" s="15"/>
      <c r="B4" s="15"/>
      <c r="C4" s="16"/>
      <c r="D4" s="16"/>
      <c r="E4" s="16"/>
      <c r="F4" s="16"/>
      <c r="G4" s="16"/>
      <c r="H4" s="16"/>
      <c r="I4" s="16" t="s">
        <v>114</v>
      </c>
    </row>
    <row r="5" spans="1:9" ht="12.75">
      <c r="A5" s="15"/>
      <c r="B5" s="15"/>
      <c r="C5" s="16"/>
      <c r="D5" s="16"/>
      <c r="E5" s="16"/>
      <c r="F5" s="17"/>
      <c r="G5" s="17"/>
      <c r="H5" s="18" t="s">
        <v>129</v>
      </c>
      <c r="I5" s="17"/>
    </row>
    <row r="6" spans="1:9" ht="12.75">
      <c r="A6" s="15"/>
      <c r="B6" s="15"/>
      <c r="C6" s="16"/>
      <c r="D6" s="16"/>
      <c r="E6" s="15"/>
      <c r="F6" s="16"/>
      <c r="G6" s="19" t="s">
        <v>138</v>
      </c>
      <c r="H6" s="19"/>
      <c r="I6" s="19" t="s">
        <v>139</v>
      </c>
    </row>
    <row r="7" spans="1:9" ht="12.75">
      <c r="A7" s="15"/>
      <c r="B7" s="15"/>
      <c r="C7" s="16"/>
      <c r="D7" s="16"/>
      <c r="E7" s="15"/>
      <c r="F7" s="16"/>
      <c r="G7" s="19" t="s">
        <v>1</v>
      </c>
      <c r="H7" s="19"/>
      <c r="I7" s="19" t="s">
        <v>1</v>
      </c>
    </row>
    <row r="8" spans="1:9" ht="12.75">
      <c r="A8" s="20" t="s">
        <v>36</v>
      </c>
      <c r="B8" s="15"/>
      <c r="C8" s="16"/>
      <c r="D8" s="16"/>
      <c r="E8" s="16"/>
      <c r="F8" s="16"/>
      <c r="G8" s="16"/>
      <c r="H8" s="16"/>
      <c r="I8" s="16"/>
    </row>
    <row r="9" spans="1:9" ht="12.75">
      <c r="A9" s="15" t="s">
        <v>167</v>
      </c>
      <c r="B9" s="15"/>
      <c r="C9" s="16"/>
      <c r="D9" s="16"/>
      <c r="E9" s="15"/>
      <c r="F9" s="15"/>
      <c r="G9" s="30">
        <v>-1500</v>
      </c>
      <c r="H9" s="30"/>
      <c r="I9" s="30">
        <v>6990</v>
      </c>
    </row>
    <row r="10" spans="1:9" ht="12.75">
      <c r="A10" s="15" t="s">
        <v>37</v>
      </c>
      <c r="B10" s="15"/>
      <c r="C10" s="16"/>
      <c r="D10" s="16"/>
      <c r="E10" s="16"/>
      <c r="F10" s="16"/>
      <c r="G10" s="30"/>
      <c r="H10" s="30"/>
      <c r="I10" s="30"/>
    </row>
    <row r="11" spans="1:9" ht="12.75">
      <c r="A11" s="21" t="s">
        <v>38</v>
      </c>
      <c r="B11" s="15"/>
      <c r="C11" s="16"/>
      <c r="D11" s="16"/>
      <c r="E11" s="16"/>
      <c r="F11" s="16"/>
      <c r="G11" s="30">
        <v>1775</v>
      </c>
      <c r="H11" s="30"/>
      <c r="I11" s="30">
        <v>10254</v>
      </c>
    </row>
    <row r="12" spans="1:9" ht="12.75">
      <c r="A12" s="21" t="s">
        <v>39</v>
      </c>
      <c r="B12" s="15"/>
      <c r="C12" s="16"/>
      <c r="D12" s="16"/>
      <c r="E12" s="16"/>
      <c r="F12" s="16"/>
      <c r="G12" s="30">
        <v>1858</v>
      </c>
      <c r="H12" s="30"/>
      <c r="I12" s="30">
        <v>1121</v>
      </c>
    </row>
    <row r="13" spans="1:9" ht="12.75">
      <c r="A13" s="21" t="s">
        <v>40</v>
      </c>
      <c r="B13" s="15"/>
      <c r="C13" s="16"/>
      <c r="D13" s="16"/>
      <c r="E13" s="16"/>
      <c r="F13" s="16"/>
      <c r="G13" s="30">
        <v>4338</v>
      </c>
      <c r="H13" s="30"/>
      <c r="I13" s="30">
        <v>3194</v>
      </c>
    </row>
    <row r="14" spans="1:9" ht="12.75">
      <c r="A14" s="21" t="s">
        <v>148</v>
      </c>
      <c r="B14" s="15"/>
      <c r="C14" s="16"/>
      <c r="D14" s="16"/>
      <c r="E14" s="16"/>
      <c r="F14" s="16"/>
      <c r="G14" s="73">
        <v>0</v>
      </c>
      <c r="H14" s="30"/>
      <c r="I14" s="30">
        <v>300</v>
      </c>
    </row>
    <row r="15" spans="1:9" ht="12.75">
      <c r="A15" s="21" t="s">
        <v>41</v>
      </c>
      <c r="B15" s="15"/>
      <c r="C15" s="16"/>
      <c r="D15" s="16"/>
      <c r="E15" s="16"/>
      <c r="F15" s="16"/>
      <c r="G15" s="36">
        <v>-545</v>
      </c>
      <c r="H15" s="36"/>
      <c r="I15" s="36">
        <v>-137</v>
      </c>
    </row>
    <row r="16" spans="1:9" ht="12.75">
      <c r="A16" s="21" t="s">
        <v>132</v>
      </c>
      <c r="B16" s="15"/>
      <c r="C16" s="16"/>
      <c r="D16" s="16"/>
      <c r="E16" s="16"/>
      <c r="F16" s="16"/>
      <c r="G16" s="37">
        <v>48</v>
      </c>
      <c r="H16" s="37"/>
      <c r="I16" s="74">
        <v>0</v>
      </c>
    </row>
    <row r="17" spans="1:9" ht="12.75">
      <c r="A17" s="21" t="s">
        <v>42</v>
      </c>
      <c r="B17" s="15"/>
      <c r="C17" s="16"/>
      <c r="D17" s="16"/>
      <c r="E17" s="16"/>
      <c r="F17" s="16"/>
      <c r="G17" s="36">
        <f>SUM(G9:G16)</f>
        <v>5974</v>
      </c>
      <c r="H17" s="36"/>
      <c r="I17" s="36">
        <f>SUM(I9:I16)</f>
        <v>21722</v>
      </c>
    </row>
    <row r="18" spans="1:9" ht="12.75">
      <c r="A18" s="15"/>
      <c r="B18" s="15"/>
      <c r="C18" s="16"/>
      <c r="D18" s="16"/>
      <c r="E18" s="16"/>
      <c r="F18" s="16"/>
      <c r="G18" s="36"/>
      <c r="H18" s="36"/>
      <c r="I18" s="36"/>
    </row>
    <row r="19" spans="1:9" ht="12.75">
      <c r="A19" s="15" t="s">
        <v>43</v>
      </c>
      <c r="B19" s="15"/>
      <c r="C19" s="16"/>
      <c r="D19" s="16"/>
      <c r="E19" s="16"/>
      <c r="F19" s="16"/>
      <c r="G19" s="30"/>
      <c r="H19" s="30"/>
      <c r="I19" s="30"/>
    </row>
    <row r="20" spans="1:9" ht="12.75">
      <c r="A20" s="15" t="s">
        <v>44</v>
      </c>
      <c r="B20" s="15"/>
      <c r="C20" s="16"/>
      <c r="D20" s="16"/>
      <c r="E20" s="16"/>
      <c r="F20" s="16"/>
      <c r="G20" s="30">
        <v>30159</v>
      </c>
      <c r="H20" s="30"/>
      <c r="I20" s="30">
        <v>-9718</v>
      </c>
    </row>
    <row r="21" spans="1:9" ht="12.75">
      <c r="A21" s="15" t="s">
        <v>13</v>
      </c>
      <c r="B21" s="15"/>
      <c r="C21" s="16"/>
      <c r="D21" s="16"/>
      <c r="E21" s="16"/>
      <c r="F21" s="16"/>
      <c r="G21" s="30">
        <v>-976</v>
      </c>
      <c r="H21" s="30"/>
      <c r="I21" s="30">
        <v>-6454</v>
      </c>
    </row>
    <row r="22" spans="1:9" ht="12.75">
      <c r="A22" s="15" t="s">
        <v>45</v>
      </c>
      <c r="B22" s="15"/>
      <c r="C22" s="16"/>
      <c r="D22" s="16"/>
      <c r="E22" s="16"/>
      <c r="F22" s="16"/>
      <c r="G22" s="30">
        <v>-16376</v>
      </c>
      <c r="H22" s="30"/>
      <c r="I22" s="30">
        <v>10205</v>
      </c>
    </row>
    <row r="23" spans="1:9" ht="12.75">
      <c r="A23" s="15" t="s">
        <v>46</v>
      </c>
      <c r="B23" s="15"/>
      <c r="C23" s="16"/>
      <c r="D23" s="16"/>
      <c r="E23" s="16"/>
      <c r="F23" s="16"/>
      <c r="G23" s="37">
        <v>82</v>
      </c>
      <c r="H23" s="37"/>
      <c r="I23" s="37">
        <v>-1126</v>
      </c>
    </row>
    <row r="24" spans="1:9" ht="12.75">
      <c r="A24" s="15" t="s">
        <v>47</v>
      </c>
      <c r="B24" s="15"/>
      <c r="C24" s="16"/>
      <c r="D24" s="16"/>
      <c r="E24" s="16"/>
      <c r="F24" s="16"/>
      <c r="G24" s="36">
        <f>SUM(G17:G23)</f>
        <v>18863</v>
      </c>
      <c r="H24" s="36"/>
      <c r="I24" s="36">
        <f>SUM(I17:I23)</f>
        <v>14629</v>
      </c>
    </row>
    <row r="25" spans="1:9" ht="12.75">
      <c r="A25" s="15" t="s">
        <v>108</v>
      </c>
      <c r="B25" s="15"/>
      <c r="C25" s="16"/>
      <c r="D25" s="16"/>
      <c r="E25" s="16"/>
      <c r="F25" s="16"/>
      <c r="G25" s="30">
        <v>-786</v>
      </c>
      <c r="H25" s="30"/>
      <c r="I25" s="30">
        <v>-546</v>
      </c>
    </row>
    <row r="26" spans="1:9" ht="12.75">
      <c r="A26" s="15" t="s">
        <v>48</v>
      </c>
      <c r="B26" s="15"/>
      <c r="C26" s="16"/>
      <c r="D26" s="16"/>
      <c r="E26" s="16"/>
      <c r="F26" s="16"/>
      <c r="G26" s="37">
        <v>-4338</v>
      </c>
      <c r="H26" s="37"/>
      <c r="I26" s="37">
        <v>-3194</v>
      </c>
    </row>
    <row r="27" spans="1:9" ht="12.75">
      <c r="A27" s="20" t="s">
        <v>163</v>
      </c>
      <c r="B27" s="20"/>
      <c r="C27" s="17"/>
      <c r="D27" s="17"/>
      <c r="E27" s="17"/>
      <c r="F27" s="17"/>
      <c r="G27" s="38">
        <f>SUM(G24:G26)</f>
        <v>13739</v>
      </c>
      <c r="H27" s="38"/>
      <c r="I27" s="38">
        <f>SUM(I24:I26)</f>
        <v>10889</v>
      </c>
    </row>
    <row r="28" spans="1:9" ht="12.75">
      <c r="A28" s="15"/>
      <c r="B28" s="15"/>
      <c r="C28" s="16"/>
      <c r="D28" s="16"/>
      <c r="E28" s="16"/>
      <c r="F28" s="16"/>
      <c r="G28" s="30"/>
      <c r="H28" s="30"/>
      <c r="I28" s="30"/>
    </row>
    <row r="29" spans="1:9" ht="12.75">
      <c r="A29" s="20" t="s">
        <v>49</v>
      </c>
      <c r="B29" s="20"/>
      <c r="C29" s="17"/>
      <c r="D29" s="17"/>
      <c r="E29" s="17"/>
      <c r="F29" s="17"/>
      <c r="G29" s="39"/>
      <c r="H29" s="39"/>
      <c r="I29" s="39"/>
    </row>
    <row r="30" spans="1:9" ht="12.75">
      <c r="A30" s="15" t="s">
        <v>63</v>
      </c>
      <c r="B30" s="15"/>
      <c r="C30" s="16"/>
      <c r="D30" s="16"/>
      <c r="E30" s="16"/>
      <c r="F30" s="16"/>
      <c r="G30" s="75">
        <v>-771</v>
      </c>
      <c r="H30" s="30"/>
      <c r="I30" s="30">
        <v>-10130</v>
      </c>
    </row>
    <row r="31" spans="1:9" ht="12.75">
      <c r="A31" s="15" t="s">
        <v>134</v>
      </c>
      <c r="B31" s="15"/>
      <c r="C31" s="16"/>
      <c r="D31" s="16"/>
      <c r="E31" s="16"/>
      <c r="F31" s="16"/>
      <c r="G31" s="73">
        <v>0</v>
      </c>
      <c r="H31" s="30"/>
      <c r="I31" s="30">
        <v>-14000</v>
      </c>
    </row>
    <row r="32" spans="1:9" ht="12.75">
      <c r="A32" s="15" t="s">
        <v>64</v>
      </c>
      <c r="B32" s="15"/>
      <c r="C32" s="16"/>
      <c r="D32" s="16"/>
      <c r="E32" s="16"/>
      <c r="F32" s="16"/>
      <c r="G32" s="30">
        <v>-1258</v>
      </c>
      <c r="H32" s="30"/>
      <c r="I32" s="30">
        <v>-2575</v>
      </c>
    </row>
    <row r="33" spans="1:9" ht="12.75">
      <c r="A33" s="15" t="s">
        <v>133</v>
      </c>
      <c r="B33" s="15"/>
      <c r="C33" s="16"/>
      <c r="D33" s="16"/>
      <c r="E33" s="16"/>
      <c r="F33" s="16"/>
      <c r="G33" s="75">
        <v>-17718</v>
      </c>
      <c r="H33" s="73"/>
      <c r="I33" s="73">
        <v>0</v>
      </c>
    </row>
    <row r="34" spans="1:9" ht="12.75">
      <c r="A34" s="24" t="s">
        <v>65</v>
      </c>
      <c r="B34" s="20"/>
      <c r="C34" s="17"/>
      <c r="D34" s="17"/>
      <c r="E34" s="17"/>
      <c r="F34" s="17"/>
      <c r="G34" s="30">
        <v>545</v>
      </c>
      <c r="H34" s="40"/>
      <c r="I34" s="40">
        <v>137</v>
      </c>
    </row>
    <row r="35" spans="1:9" ht="12.75">
      <c r="A35" s="20" t="s">
        <v>165</v>
      </c>
      <c r="B35" s="20"/>
      <c r="C35" s="17"/>
      <c r="D35" s="17"/>
      <c r="E35" s="17"/>
      <c r="F35" s="17"/>
      <c r="G35" s="38">
        <f>SUM(G30:G34)</f>
        <v>-19202</v>
      </c>
      <c r="H35" s="38"/>
      <c r="I35" s="38">
        <f>SUM(I30:I34)</f>
        <v>-26568</v>
      </c>
    </row>
    <row r="36" spans="1:9" ht="12.75">
      <c r="A36" s="15"/>
      <c r="B36" s="15"/>
      <c r="C36" s="16"/>
      <c r="D36" s="16"/>
      <c r="E36" s="16"/>
      <c r="F36" s="16"/>
      <c r="G36" s="30"/>
      <c r="H36" s="30"/>
      <c r="I36" s="30"/>
    </row>
    <row r="37" spans="1:9" ht="12.75">
      <c r="A37" s="22" t="s">
        <v>54</v>
      </c>
      <c r="B37" s="22"/>
      <c r="C37" s="23"/>
      <c r="D37" s="23"/>
      <c r="E37" s="23"/>
      <c r="F37" s="23"/>
      <c r="G37" s="39"/>
      <c r="H37" s="41"/>
      <c r="I37" s="41"/>
    </row>
    <row r="38" spans="1:9" ht="12.75">
      <c r="A38" s="15" t="s">
        <v>55</v>
      </c>
      <c r="B38" s="15"/>
      <c r="C38" s="16"/>
      <c r="D38" s="16"/>
      <c r="E38" s="16"/>
      <c r="F38" s="16"/>
      <c r="G38" s="30"/>
      <c r="H38" s="30"/>
      <c r="I38" s="30"/>
    </row>
    <row r="39" spans="1:9" ht="12.75">
      <c r="A39" s="15" t="s">
        <v>50</v>
      </c>
      <c r="B39" s="15"/>
      <c r="C39" s="16"/>
      <c r="D39" s="16"/>
      <c r="E39" s="16"/>
      <c r="F39" s="16"/>
      <c r="G39" s="30">
        <v>-4381</v>
      </c>
      <c r="H39" s="30"/>
      <c r="I39" s="30">
        <v>-10152</v>
      </c>
    </row>
    <row r="40" spans="1:9" ht="12.75">
      <c r="A40" s="15" t="s">
        <v>51</v>
      </c>
      <c r="B40" s="15"/>
      <c r="C40" s="16"/>
      <c r="D40" s="16"/>
      <c r="E40" s="16"/>
      <c r="F40" s="16"/>
      <c r="G40" s="30">
        <v>-2683</v>
      </c>
      <c r="H40" s="30"/>
      <c r="I40" s="30">
        <v>12862</v>
      </c>
    </row>
    <row r="41" spans="1:9" ht="12.75">
      <c r="A41" s="15" t="s">
        <v>52</v>
      </c>
      <c r="B41" s="15"/>
      <c r="C41" s="16"/>
      <c r="D41" s="16"/>
      <c r="E41" s="16"/>
      <c r="F41" s="16"/>
      <c r="G41" s="75">
        <v>-31</v>
      </c>
      <c r="H41" s="73"/>
      <c r="I41" s="73">
        <v>0</v>
      </c>
    </row>
    <row r="42" spans="1:9" ht="12.75">
      <c r="A42" s="15" t="s">
        <v>53</v>
      </c>
      <c r="B42" s="15"/>
      <c r="C42" s="16"/>
      <c r="D42" s="16"/>
      <c r="E42" s="16"/>
      <c r="F42" s="16"/>
      <c r="G42" s="35">
        <v>-3639</v>
      </c>
      <c r="H42" s="30"/>
      <c r="I42" s="35">
        <v>-5822</v>
      </c>
    </row>
    <row r="43" spans="1:9" ht="12.75">
      <c r="A43" s="22" t="s">
        <v>164</v>
      </c>
      <c r="B43" s="22"/>
      <c r="C43" s="23"/>
      <c r="D43" s="23"/>
      <c r="E43" s="23"/>
      <c r="F43" s="23"/>
      <c r="G43" s="38">
        <f>SUM(G38:G42)</f>
        <v>-10734</v>
      </c>
      <c r="H43" s="47"/>
      <c r="I43" s="47">
        <f>SUM(I38:I42)</f>
        <v>-3112</v>
      </c>
    </row>
    <row r="44" spans="1:9" ht="12.75">
      <c r="A44" s="22"/>
      <c r="B44" s="22"/>
      <c r="C44" s="23"/>
      <c r="D44" s="23"/>
      <c r="E44" s="23"/>
      <c r="F44" s="23"/>
      <c r="G44" s="66"/>
      <c r="H44" s="25"/>
      <c r="I44" s="25"/>
    </row>
    <row r="45" spans="1:9" ht="12.75">
      <c r="A45" s="22" t="s">
        <v>166</v>
      </c>
      <c r="B45" s="15"/>
      <c r="C45" s="16"/>
      <c r="D45" s="16"/>
      <c r="E45" s="16"/>
      <c r="F45" s="16"/>
      <c r="G45" s="16"/>
      <c r="H45" s="16"/>
      <c r="I45" s="16"/>
    </row>
    <row r="46" spans="1:9" ht="12.75">
      <c r="A46" s="22" t="s">
        <v>56</v>
      </c>
      <c r="B46" s="15"/>
      <c r="C46" s="16"/>
      <c r="D46" s="16"/>
      <c r="E46" s="16"/>
      <c r="F46" s="16"/>
      <c r="G46" s="30">
        <f>G27+G35+G43</f>
        <v>-16197</v>
      </c>
      <c r="H46" s="30"/>
      <c r="I46" s="30">
        <f>I27+I35+I43</f>
        <v>-18791</v>
      </c>
    </row>
    <row r="47" spans="1:9" ht="12.75">
      <c r="A47" s="22" t="s">
        <v>57</v>
      </c>
      <c r="B47" s="15"/>
      <c r="C47" s="16"/>
      <c r="D47" s="16"/>
      <c r="E47" s="16"/>
      <c r="F47" s="16"/>
      <c r="G47" s="30"/>
      <c r="H47" s="30"/>
      <c r="I47" s="30"/>
    </row>
    <row r="48" spans="1:9" ht="12.75">
      <c r="A48" s="22" t="s">
        <v>58</v>
      </c>
      <c r="B48" s="15"/>
      <c r="C48" s="16"/>
      <c r="D48" s="16"/>
      <c r="E48" s="16"/>
      <c r="F48" s="16"/>
      <c r="G48" s="30">
        <v>21590</v>
      </c>
      <c r="H48" s="30"/>
      <c r="I48" s="30">
        <v>39139</v>
      </c>
    </row>
    <row r="49" spans="1:9" ht="13.5" thickBot="1">
      <c r="A49" s="22" t="s">
        <v>59</v>
      </c>
      <c r="B49" s="15"/>
      <c r="C49" s="16"/>
      <c r="D49" s="16"/>
      <c r="E49" s="16"/>
      <c r="F49" s="16"/>
      <c r="G49" s="67">
        <f>SUM(G46:G48)</f>
        <v>5393</v>
      </c>
      <c r="H49" s="48"/>
      <c r="I49" s="48">
        <f>SUM(I46:I48)-1</f>
        <v>20347</v>
      </c>
    </row>
    <row r="50" spans="1:9" ht="13.5" thickTop="1">
      <c r="A50" s="15"/>
      <c r="B50" s="15"/>
      <c r="C50" s="16"/>
      <c r="D50" s="16"/>
      <c r="E50" s="16"/>
      <c r="F50" s="16"/>
      <c r="G50" s="30"/>
      <c r="H50" s="30"/>
      <c r="I50" s="30"/>
    </row>
    <row r="51" spans="1:9" ht="12.75">
      <c r="A51" s="22" t="s">
        <v>60</v>
      </c>
      <c r="C51" s="14"/>
      <c r="D51" s="14"/>
      <c r="E51" s="14"/>
      <c r="F51" s="14"/>
      <c r="G51" s="68"/>
      <c r="H51" s="29"/>
      <c r="I51" s="29"/>
    </row>
    <row r="52" spans="1:9" ht="12.75">
      <c r="A52" s="15" t="s">
        <v>17</v>
      </c>
      <c r="C52" s="14"/>
      <c r="D52" s="14"/>
      <c r="E52" s="14"/>
      <c r="F52" s="14"/>
      <c r="G52" s="68">
        <v>7678</v>
      </c>
      <c r="H52" s="29"/>
      <c r="I52" s="29">
        <v>10385</v>
      </c>
    </row>
    <row r="53" spans="1:9" ht="12.75">
      <c r="A53" s="15" t="s">
        <v>61</v>
      </c>
      <c r="C53" s="14"/>
      <c r="D53" s="14"/>
      <c r="E53" s="14"/>
      <c r="F53" s="14"/>
      <c r="G53" s="68">
        <v>-5285</v>
      </c>
      <c r="H53" s="29"/>
      <c r="I53" s="29">
        <v>-4288</v>
      </c>
    </row>
    <row r="54" spans="1:9" ht="12.75">
      <c r="A54" s="15" t="s">
        <v>62</v>
      </c>
      <c r="C54" s="14"/>
      <c r="D54" s="14"/>
      <c r="E54" s="14"/>
      <c r="F54" s="14"/>
      <c r="G54" s="68">
        <v>3000</v>
      </c>
      <c r="H54" s="29"/>
      <c r="I54" s="29">
        <v>14250</v>
      </c>
    </row>
    <row r="55" spans="3:9" ht="13.5" thickBot="1">
      <c r="C55" s="14"/>
      <c r="D55" s="14"/>
      <c r="E55" s="14"/>
      <c r="F55" s="14"/>
      <c r="G55" s="69">
        <f>SUM(G52:G54)</f>
        <v>5393</v>
      </c>
      <c r="H55" s="49"/>
      <c r="I55" s="49">
        <f>SUM(I52:I54)</f>
        <v>20347</v>
      </c>
    </row>
    <row r="56" spans="3:9" ht="13.5" thickTop="1">
      <c r="C56" s="14"/>
      <c r="D56" s="14"/>
      <c r="E56" s="14"/>
      <c r="F56" s="14"/>
      <c r="G56" s="70"/>
      <c r="H56" s="14"/>
      <c r="I56" s="14"/>
    </row>
    <row r="57" spans="1:10" ht="12.75">
      <c r="A57" s="89" t="s">
        <v>130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12.75">
      <c r="A58" s="89" t="s">
        <v>93</v>
      </c>
      <c r="B58" s="89"/>
      <c r="C58" s="89"/>
      <c r="D58" s="89"/>
      <c r="E58" s="89"/>
      <c r="F58" s="89"/>
      <c r="G58" s="89"/>
      <c r="H58" s="89"/>
      <c r="I58" s="89"/>
      <c r="J58" s="89"/>
    </row>
    <row r="59" spans="1:9" ht="12.75">
      <c r="A59" s="89" t="s">
        <v>94</v>
      </c>
      <c r="B59" s="89"/>
      <c r="C59" s="89"/>
      <c r="D59" s="89"/>
      <c r="E59" s="89"/>
      <c r="F59" s="89"/>
      <c r="G59" s="89"/>
      <c r="H59" s="89"/>
      <c r="I59" s="89"/>
    </row>
    <row r="86" spans="1:9" ht="12.75">
      <c r="A86" s="10"/>
      <c r="B86" s="10"/>
      <c r="C86" s="10"/>
      <c r="D86">
        <v>7</v>
      </c>
      <c r="E86" s="10"/>
      <c r="F86" s="10"/>
      <c r="G86" s="71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71"/>
      <c r="H87" s="10"/>
      <c r="I87" s="10"/>
    </row>
  </sheetData>
  <mergeCells count="3">
    <mergeCell ref="A59:I59"/>
    <mergeCell ref="A57:J57"/>
    <mergeCell ref="A58:J58"/>
  </mergeCells>
  <printOptions/>
  <pageMargins left="1" right="0.45" top="0.59" bottom="0" header="0.45" footer="0.5"/>
  <pageSetup horizontalDpi="600" verticalDpi="600" orientation="portrait" scale="95" r:id="rId1"/>
  <headerFooter alignWithMargins="0">
    <oddFooter>&amp;C6</oddFooter>
  </headerFooter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Norliza Ab. Kadir</dc:creator>
  <cp:keywords/>
  <dc:description/>
  <cp:lastModifiedBy>SAPURA INDUSTRIAL BHD</cp:lastModifiedBy>
  <cp:lastPrinted>2006-12-12T06:23:36Z</cp:lastPrinted>
  <dcterms:created xsi:type="dcterms:W3CDTF">2006-05-05T09:13:54Z</dcterms:created>
  <dcterms:modified xsi:type="dcterms:W3CDTF">2006-12-20T08:52:05Z</dcterms:modified>
  <cp:category/>
  <cp:version/>
  <cp:contentType/>
  <cp:contentStatus/>
</cp:coreProperties>
</file>